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  <sheet name="БУП" sheetId="2" r:id="rId2"/>
    <sheet name="Лист1" sheetId="3" r:id="rId3"/>
  </sheets>
  <definedNames>
    <definedName name="_xlnm.Print_Area" localSheetId="1">'БУП'!$A$1:$M$70</definedName>
    <definedName name="_xlnm.Print_Area" localSheetId="0">'свод'!$A$1:$T$56</definedName>
  </definedNames>
  <calcPr fullCalcOnLoad="1"/>
</workbook>
</file>

<file path=xl/sharedStrings.xml><?xml version="1.0" encoding="utf-8"?>
<sst xmlns="http://schemas.openxmlformats.org/spreadsheetml/2006/main" count="317" uniqueCount="163">
  <si>
    <t>труд</t>
  </si>
  <si>
    <t>итого</t>
  </si>
  <si>
    <t>д/о</t>
  </si>
  <si>
    <t>класс</t>
  </si>
  <si>
    <t>уч-ся</t>
  </si>
  <si>
    <t>р/я</t>
  </si>
  <si>
    <t>ин/я</t>
  </si>
  <si>
    <t>инф</t>
  </si>
  <si>
    <t>ф-ра</t>
  </si>
  <si>
    <t>деление по группам</t>
  </si>
  <si>
    <t>начальные классы</t>
  </si>
  <si>
    <t>изо</t>
  </si>
  <si>
    <t>муз</t>
  </si>
  <si>
    <t>всего по школе</t>
  </si>
  <si>
    <t>ФОЗ</t>
  </si>
  <si>
    <t>Консультации</t>
  </si>
  <si>
    <t>Учебные предметы</t>
  </si>
  <si>
    <t>Количество часов в неделю</t>
  </si>
  <si>
    <t>Всего</t>
  </si>
  <si>
    <t>Федеральный компонент</t>
  </si>
  <si>
    <t>Для ОУ с русским языком обучения</t>
  </si>
  <si>
    <t>Русский язык</t>
  </si>
  <si>
    <t>Литературное чтение</t>
  </si>
  <si>
    <t>Для ОУ с родным (нерусским) языком обучения</t>
  </si>
  <si>
    <t>Иностранный язык</t>
  </si>
  <si>
    <t>Математика</t>
  </si>
  <si>
    <t>Окружающий мир (человек, природа, общество и ОБЖ)</t>
  </si>
  <si>
    <t>Искусство (Музыка и ИЗО)</t>
  </si>
  <si>
    <t xml:space="preserve">Технология (Труд) </t>
  </si>
  <si>
    <t xml:space="preserve">Физическая культура </t>
  </si>
  <si>
    <t>Всего:</t>
  </si>
  <si>
    <t>Региональный (национально-региональный) компонент</t>
  </si>
  <si>
    <t>Культура народов РС (Я)</t>
  </si>
  <si>
    <t>Якутский  язык как государственный</t>
  </si>
  <si>
    <t xml:space="preserve">Для ОУ с родным (нерусским) языком обучения </t>
  </si>
  <si>
    <t>Родной язык и литература</t>
  </si>
  <si>
    <t>Компонент образовательного учреждения</t>
  </si>
  <si>
    <t>Максимальный объем учебной нагрузки:</t>
  </si>
  <si>
    <t>Внеаудиторная деятельность</t>
  </si>
  <si>
    <t>Физкультурно-оздоровительные занятия</t>
  </si>
  <si>
    <t>ВСЕГО:</t>
  </si>
  <si>
    <t>ОСНОВНОЕ ОБЩЕЕ ОБРАЗОВАНИЕ</t>
  </si>
  <si>
    <t>Количество часов (в год/в неделю)</t>
  </si>
  <si>
    <t>Литература</t>
  </si>
  <si>
    <t>Информатика и ИКТ</t>
  </si>
  <si>
    <t>История</t>
  </si>
  <si>
    <t>Обществознание (включая экономику и право)</t>
  </si>
  <si>
    <t>География</t>
  </si>
  <si>
    <t>Природоведение</t>
  </si>
  <si>
    <t>Физика</t>
  </si>
  <si>
    <t>Химия</t>
  </si>
  <si>
    <t>Биология</t>
  </si>
  <si>
    <t>Искусство (Музыка, ИЗО, Черчение)</t>
  </si>
  <si>
    <t>Технология (Сатабыл)</t>
  </si>
  <si>
    <t>Основы безопасности жизнедеятельности</t>
  </si>
  <si>
    <t>Итого (аудиторная нагрузка для ОУ с русским языком обучения):</t>
  </si>
  <si>
    <t>Итого (аудиторная нагрузка для ОУ с родным (нерусским) языком обучения):</t>
  </si>
  <si>
    <t>Проектная деятельность/элективные курсы</t>
  </si>
  <si>
    <t>Практика (в днях)</t>
  </si>
  <si>
    <t>СРЕДНЕЕ (ПОЛНОЕ) ОБЩЕЕ ОБРАЗОВАНИЕ</t>
  </si>
  <si>
    <t>Обязательные учебные предметы на базовом уровне</t>
  </si>
  <si>
    <t>Инвариантная часть</t>
  </si>
  <si>
    <t>Количество часов за 2 года обучения (*)</t>
  </si>
  <si>
    <t>Базовый уровень</t>
  </si>
  <si>
    <r>
      <t>70</t>
    </r>
    <r>
      <rPr>
        <sz val="10"/>
        <rFont val="Times New Roman"/>
        <family val="1"/>
      </rPr>
      <t xml:space="preserve"> ( 1 / 1 )</t>
    </r>
  </si>
  <si>
    <r>
      <t>210</t>
    </r>
    <r>
      <rPr>
        <sz val="10"/>
        <rFont val="Times New Roman"/>
        <family val="1"/>
      </rPr>
      <t xml:space="preserve"> ( 3 / 3 )</t>
    </r>
  </si>
  <si>
    <r>
      <t>280</t>
    </r>
    <r>
      <rPr>
        <sz val="10"/>
        <rFont val="Times New Roman"/>
        <family val="1"/>
      </rPr>
      <t xml:space="preserve"> ( 4 / 4 )</t>
    </r>
  </si>
  <si>
    <r>
      <t>140</t>
    </r>
    <r>
      <rPr>
        <sz val="10"/>
        <rFont val="Times New Roman"/>
        <family val="1"/>
      </rPr>
      <t xml:space="preserve"> ( 2 / 2 )</t>
    </r>
  </si>
  <si>
    <t>Обществознание</t>
  </si>
  <si>
    <t>(включая экономику и право)</t>
  </si>
  <si>
    <t>Естествознание</t>
  </si>
  <si>
    <r>
      <t xml:space="preserve">  35</t>
    </r>
    <r>
      <rPr>
        <sz val="10"/>
        <rFont val="Times New Roman"/>
        <family val="1"/>
      </rPr>
      <t xml:space="preserve"> ( 1 / – )</t>
    </r>
  </si>
  <si>
    <t>Физическая культура</t>
  </si>
  <si>
    <t>Учебные предметы по выбору на базовом и профильном уровнях</t>
  </si>
  <si>
    <t>Вариативная часть</t>
  </si>
  <si>
    <t>Количество часов за 2 года обучения</t>
  </si>
  <si>
    <t>Профильный уровень</t>
  </si>
  <si>
    <t>–</t>
  </si>
  <si>
    <r>
      <t>350</t>
    </r>
    <r>
      <rPr>
        <sz val="10"/>
        <rFont val="Times New Roman"/>
        <family val="1"/>
      </rPr>
      <t xml:space="preserve"> ( 5 / 5 )</t>
    </r>
  </si>
  <si>
    <r>
      <t>420</t>
    </r>
    <r>
      <rPr>
        <sz val="10"/>
        <rFont val="Times New Roman"/>
        <family val="1"/>
      </rPr>
      <t xml:space="preserve"> ( 6 / 6 )</t>
    </r>
  </si>
  <si>
    <t xml:space="preserve">Обществознание </t>
  </si>
  <si>
    <r>
      <t xml:space="preserve">  70 </t>
    </r>
    <r>
      <rPr>
        <sz val="10"/>
        <rFont val="Times New Roman"/>
        <family val="1"/>
      </rPr>
      <t>( 1 / 1 )</t>
    </r>
  </si>
  <si>
    <t>Экономика</t>
  </si>
  <si>
    <r>
      <t xml:space="preserve">  35 </t>
    </r>
    <r>
      <rPr>
        <sz val="10"/>
        <rFont val="Times New Roman"/>
        <family val="1"/>
      </rPr>
      <t>( 0,5 / 0,5 )</t>
    </r>
  </si>
  <si>
    <t>Право</t>
  </si>
  <si>
    <r>
      <t xml:space="preserve">  70</t>
    </r>
    <r>
      <rPr>
        <sz val="10"/>
        <rFont val="Times New Roman"/>
        <family val="1"/>
      </rPr>
      <t xml:space="preserve"> ( 1 / 1 )</t>
    </r>
  </si>
  <si>
    <r>
      <t xml:space="preserve">210 </t>
    </r>
    <r>
      <rPr>
        <sz val="10"/>
        <rFont val="Times New Roman"/>
        <family val="1"/>
      </rPr>
      <t>( 3 / 3 )</t>
    </r>
  </si>
  <si>
    <r>
      <t xml:space="preserve">350 </t>
    </r>
    <r>
      <rPr>
        <sz val="10"/>
        <rFont val="Times New Roman"/>
        <family val="1"/>
      </rPr>
      <t>( 5 / 5 )</t>
    </r>
  </si>
  <si>
    <r>
      <t xml:space="preserve">280 </t>
    </r>
    <r>
      <rPr>
        <sz val="10"/>
        <rFont val="Times New Roman"/>
        <family val="1"/>
      </rPr>
      <t>( 4 / 4 )</t>
    </r>
  </si>
  <si>
    <t>Искусство (МХК)</t>
  </si>
  <si>
    <t>-</t>
  </si>
  <si>
    <r>
      <t xml:space="preserve">140 </t>
    </r>
    <r>
      <rPr>
        <sz val="10"/>
        <rFont val="Times New Roman"/>
        <family val="1"/>
      </rPr>
      <t>( 2 / 2 )</t>
    </r>
  </si>
  <si>
    <t>Итого:</t>
  </si>
  <si>
    <t xml:space="preserve">Региональный  (национально-региональный) компонент </t>
  </si>
  <si>
    <t>(вариативная часть)</t>
  </si>
  <si>
    <t>Родной язык</t>
  </si>
  <si>
    <t>280 (4/4)</t>
  </si>
  <si>
    <t>Родная литература</t>
  </si>
  <si>
    <t>140 (2/2)</t>
  </si>
  <si>
    <t>70 (1/1)</t>
  </si>
  <si>
    <t>Компонент образовательного учреждения (элективные курсы)</t>
  </si>
  <si>
    <t>Итого для ОУ (аудиторная нагрузка):</t>
  </si>
  <si>
    <t>Внеаудиторная деятельность:</t>
  </si>
  <si>
    <t>35 (-/1)</t>
  </si>
  <si>
    <t>12 (12/-)</t>
  </si>
  <si>
    <t xml:space="preserve">Консультации </t>
  </si>
  <si>
    <t>ин/яз</t>
  </si>
  <si>
    <t>нач.обр.</t>
  </si>
  <si>
    <t>Федер.компонент</t>
  </si>
  <si>
    <t xml:space="preserve">Окружающий мир </t>
  </si>
  <si>
    <t>Регион.компонент</t>
  </si>
  <si>
    <t>Компонент образ.учр-я</t>
  </si>
  <si>
    <t>Внеаудит. деят-сть</t>
  </si>
  <si>
    <t>Родной язык и лит-ра</t>
  </si>
  <si>
    <t>ОБЖ</t>
  </si>
  <si>
    <t>обяз.уч.пл.</t>
  </si>
  <si>
    <t>выбор</t>
  </si>
  <si>
    <t>осн.общ</t>
  </si>
  <si>
    <t>ср.обр.</t>
  </si>
  <si>
    <t>а</t>
  </si>
  <si>
    <t>б</t>
  </si>
  <si>
    <t>в</t>
  </si>
  <si>
    <t>черч</t>
  </si>
  <si>
    <t>IХб/14</t>
  </si>
  <si>
    <t>IXа/14</t>
  </si>
  <si>
    <t>ОБЖ 5-7, 9/КНРС(Я) 8 кл</t>
  </si>
  <si>
    <t xml:space="preserve">Компонент образовательного учреждения </t>
  </si>
  <si>
    <t>Естествознание (физика, химия, биология)</t>
  </si>
  <si>
    <t>внеауд</t>
  </si>
  <si>
    <t>22/22</t>
  </si>
  <si>
    <t>Не более 2170 (31/31)</t>
  </si>
  <si>
    <t>Не менее 210 (не менее 4/4)</t>
  </si>
  <si>
    <t>До 2590 (37/37)</t>
  </si>
  <si>
    <t>37/37</t>
  </si>
  <si>
    <t>45/45</t>
  </si>
  <si>
    <t>I/16</t>
  </si>
  <si>
    <t>II/19</t>
  </si>
  <si>
    <t>III/18</t>
  </si>
  <si>
    <t>IVа/14</t>
  </si>
  <si>
    <t>IVб/13</t>
  </si>
  <si>
    <t>ОРКСЭ</t>
  </si>
  <si>
    <t>V/20</t>
  </si>
  <si>
    <t>VI/23</t>
  </si>
  <si>
    <t>VIIа/14</t>
  </si>
  <si>
    <t>VIIб/14</t>
  </si>
  <si>
    <t>VIIIа/18</t>
  </si>
  <si>
    <t>VIIIб/17</t>
  </si>
  <si>
    <t>Xа/19</t>
  </si>
  <si>
    <t>Xб/19</t>
  </si>
  <si>
    <t>XIа/16</t>
  </si>
  <si>
    <t>XIб/16</t>
  </si>
  <si>
    <t>XIв/15</t>
  </si>
  <si>
    <t>А.Н.Терехов</t>
  </si>
  <si>
    <t>А.С.Поскачин</t>
  </si>
  <si>
    <t>12.09.12 г.</t>
  </si>
  <si>
    <t xml:space="preserve">                                                                  МБОУ Хоринская СОШ им.Г.Н.Чиряева</t>
  </si>
  <si>
    <t>УЧЕБНЫЙ ПЛАН на 2012-2013 учебный год</t>
  </si>
  <si>
    <t>4а</t>
  </si>
  <si>
    <t>4б</t>
  </si>
  <si>
    <t>НАЧАЛЬНОЕ ОБЩЕЕ ОБРАЗОВАНИЕ   2021-2013 уч.г  Хоро СОШ им.Г.Н.Чиряева</t>
  </si>
  <si>
    <t>Утверждаю: директор МБОУ Хоринская средняя общеобразовательная школа им.Г.Н.Чиряева                        Согласовано: начальник МКУ Управление образования</t>
  </si>
  <si>
    <t>Согласовано: замначальника МКУ УО</t>
  </si>
  <si>
    <t>С.А.Арбыкина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</si>
</sst>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textRotation="90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" fontId="1" fillId="0" borderId="10" xfId="0" applyNumberFormat="1" applyFont="1" applyFill="1" applyBorder="1" applyAlignment="1">
      <alignment horizontal="center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right" vertical="top" wrapText="1"/>
    </xf>
    <xf numFmtId="17" fontId="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left" vertical="top" wrapText="1" indent="3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PageLayoutView="0" workbookViewId="0" topLeftCell="A8">
      <selection activeCell="X21" sqref="X21"/>
    </sheetView>
  </sheetViews>
  <sheetFormatPr defaultColWidth="9.140625" defaultRowHeight="12.75"/>
  <cols>
    <col min="1" max="1" width="5.421875" style="54" customWidth="1"/>
    <col min="2" max="10" width="5.57421875" style="54" customWidth="1"/>
    <col min="11" max="12" width="5.57421875" style="55" customWidth="1"/>
    <col min="13" max="13" width="23.140625" style="54" customWidth="1"/>
    <col min="14" max="14" width="6.140625" style="54" customWidth="1"/>
    <col min="15" max="15" width="4.28125" style="54" customWidth="1"/>
    <col min="16" max="16" width="33.421875" style="54" customWidth="1"/>
    <col min="17" max="18" width="9.140625" style="54" customWidth="1"/>
    <col min="19" max="19" width="11.57421875" style="54" bestFit="1" customWidth="1"/>
    <col min="20" max="16384" width="9.140625" style="54" customWidth="1"/>
  </cols>
  <sheetData>
    <row r="1" ht="12.75">
      <c r="A1" s="54" t="s">
        <v>160</v>
      </c>
    </row>
    <row r="3" spans="13:19" ht="12.75">
      <c r="M3" s="54" t="s">
        <v>152</v>
      </c>
      <c r="S3" s="54" t="s">
        <v>153</v>
      </c>
    </row>
    <row r="4" spans="13:19" ht="12.75">
      <c r="M4" s="54" t="s">
        <v>154</v>
      </c>
      <c r="S4" s="54" t="s">
        <v>154</v>
      </c>
    </row>
    <row r="5" ht="13.5" customHeight="1"/>
    <row r="6" s="55" customFormat="1" ht="12.75">
      <c r="A6" s="55" t="s">
        <v>155</v>
      </c>
    </row>
    <row r="7" s="55" customFormat="1" ht="12.75"/>
    <row r="8" s="55" customFormat="1" ht="12.75">
      <c r="G8" s="55" t="s">
        <v>156</v>
      </c>
    </row>
    <row r="9" spans="17:20" ht="12.75">
      <c r="Q9" s="56" t="s">
        <v>117</v>
      </c>
      <c r="R9" s="96" t="s">
        <v>118</v>
      </c>
      <c r="S9" s="96"/>
      <c r="T9" s="96"/>
    </row>
    <row r="10" spans="6:20" ht="12.75">
      <c r="F10" s="54" t="s">
        <v>9</v>
      </c>
      <c r="M10" s="57" t="s">
        <v>107</v>
      </c>
      <c r="N10" s="57"/>
      <c r="O10" s="57"/>
      <c r="P10" s="57"/>
      <c r="Q10" s="58"/>
      <c r="R10" s="59" t="s">
        <v>115</v>
      </c>
      <c r="S10" s="59" t="s">
        <v>116</v>
      </c>
      <c r="T10" s="60" t="s">
        <v>1</v>
      </c>
    </row>
    <row r="11" spans="5:17" ht="11.25" customHeight="1">
      <c r="E11" s="61" t="s">
        <v>5</v>
      </c>
      <c r="F11" s="61" t="s">
        <v>122</v>
      </c>
      <c r="G11" s="61" t="s">
        <v>6</v>
      </c>
      <c r="H11" s="61" t="s">
        <v>7</v>
      </c>
      <c r="I11" s="61" t="s">
        <v>8</v>
      </c>
      <c r="J11" s="61" t="s">
        <v>0</v>
      </c>
      <c r="K11" s="62" t="s">
        <v>1</v>
      </c>
      <c r="L11" s="62"/>
      <c r="M11" s="63" t="s">
        <v>108</v>
      </c>
      <c r="N11" s="57"/>
      <c r="O11" s="57"/>
      <c r="P11" s="63" t="s">
        <v>108</v>
      </c>
      <c r="Q11" s="64"/>
    </row>
    <row r="12" spans="1:20" ht="11.25" customHeight="1">
      <c r="A12" s="54" t="s">
        <v>2</v>
      </c>
      <c r="B12" s="54" t="s">
        <v>3</v>
      </c>
      <c r="D12" s="54" t="s">
        <v>4</v>
      </c>
      <c r="E12" s="61"/>
      <c r="F12" s="61"/>
      <c r="G12" s="61"/>
      <c r="H12" s="61"/>
      <c r="I12" s="61"/>
      <c r="J12" s="61"/>
      <c r="K12" s="62"/>
      <c r="L12" s="62"/>
      <c r="M12" s="65" t="s">
        <v>21</v>
      </c>
      <c r="N12" s="57">
        <f>БУП!J7</f>
        <v>17</v>
      </c>
      <c r="O12" s="57"/>
      <c r="P12" s="66" t="s">
        <v>21</v>
      </c>
      <c r="Q12" s="57">
        <f>БУП!M34</f>
        <v>26</v>
      </c>
      <c r="R12" s="54">
        <f>БУП!N79</f>
        <v>3</v>
      </c>
      <c r="S12" s="54">
        <f>БУП!N93</f>
        <v>6</v>
      </c>
      <c r="T12" s="54">
        <f>R12+S12</f>
        <v>9</v>
      </c>
    </row>
    <row r="13" spans="2:20" ht="11.25" customHeight="1">
      <c r="B13" s="61">
        <v>1</v>
      </c>
      <c r="D13" s="81">
        <v>16</v>
      </c>
      <c r="E13" s="61"/>
      <c r="F13" s="81"/>
      <c r="G13" s="61"/>
      <c r="H13" s="61"/>
      <c r="I13" s="61"/>
      <c r="J13" s="61"/>
      <c r="K13" s="62">
        <f aca="true" t="shared" si="0" ref="K13:K30">SUM(E13:J13)</f>
        <v>0</v>
      </c>
      <c r="L13" s="62"/>
      <c r="M13" s="65" t="s">
        <v>22</v>
      </c>
      <c r="N13" s="57">
        <f>БУП!J8</f>
        <v>10</v>
      </c>
      <c r="O13" s="57"/>
      <c r="P13" s="66" t="s">
        <v>43</v>
      </c>
      <c r="Q13" s="57">
        <f>БУП!M35</f>
        <v>26</v>
      </c>
      <c r="R13" s="54">
        <f>БУП!N80</f>
        <v>9</v>
      </c>
      <c r="S13" s="54">
        <f>БУП!N94</f>
        <v>10</v>
      </c>
      <c r="T13" s="54">
        <f aca="true" t="shared" si="1" ref="T13:T40">R13+S13</f>
        <v>19</v>
      </c>
    </row>
    <row r="14" spans="2:20" ht="11.25" customHeight="1">
      <c r="B14" s="61">
        <v>2</v>
      </c>
      <c r="C14" s="61"/>
      <c r="D14" s="81">
        <v>19</v>
      </c>
      <c r="E14" s="81"/>
      <c r="F14" s="81"/>
      <c r="G14" s="61"/>
      <c r="K14" s="62">
        <f t="shared" si="0"/>
        <v>0</v>
      </c>
      <c r="L14" s="62"/>
      <c r="M14" s="65" t="s">
        <v>24</v>
      </c>
      <c r="N14" s="57">
        <f>БУП!J9</f>
        <v>8</v>
      </c>
      <c r="O14" s="57"/>
      <c r="P14" s="65" t="s">
        <v>24</v>
      </c>
      <c r="Q14" s="65">
        <f>БУП!M36</f>
        <v>24</v>
      </c>
      <c r="R14" s="54">
        <f>БУП!N81</f>
        <v>15</v>
      </c>
      <c r="S14" s="54">
        <f>БУП!N95</f>
        <v>0</v>
      </c>
      <c r="T14" s="54">
        <f t="shared" si="1"/>
        <v>15</v>
      </c>
    </row>
    <row r="15" spans="2:20" ht="11.25" customHeight="1">
      <c r="B15" s="61">
        <v>3</v>
      </c>
      <c r="C15" s="67"/>
      <c r="D15" s="81">
        <v>18</v>
      </c>
      <c r="E15" s="81"/>
      <c r="F15" s="81"/>
      <c r="G15" s="61"/>
      <c r="H15" s="61"/>
      <c r="I15" s="61"/>
      <c r="J15" s="61"/>
      <c r="K15" s="62">
        <f t="shared" si="0"/>
        <v>0</v>
      </c>
      <c r="L15" s="62"/>
      <c r="M15" s="65" t="s">
        <v>25</v>
      </c>
      <c r="N15" s="57">
        <f>БУП!J10</f>
        <v>20</v>
      </c>
      <c r="O15" s="57"/>
      <c r="P15" s="65" t="s">
        <v>25</v>
      </c>
      <c r="Q15" s="65">
        <f>БУП!M37</f>
        <v>40</v>
      </c>
      <c r="R15" s="54">
        <f>БУП!N82</f>
        <v>8</v>
      </c>
      <c r="S15" s="54">
        <f>БУП!N96</f>
        <v>18</v>
      </c>
      <c r="T15" s="54">
        <f t="shared" si="1"/>
        <v>26</v>
      </c>
    </row>
    <row r="16" spans="2:20" ht="11.25" customHeight="1">
      <c r="B16" s="61">
        <v>4</v>
      </c>
      <c r="C16" s="67" t="s">
        <v>119</v>
      </c>
      <c r="D16" s="81">
        <v>14</v>
      </c>
      <c r="E16" s="81"/>
      <c r="F16" s="81"/>
      <c r="G16" s="61"/>
      <c r="H16" s="61"/>
      <c r="I16" s="61"/>
      <c r="J16" s="61"/>
      <c r="K16" s="62">
        <f t="shared" si="0"/>
        <v>0</v>
      </c>
      <c r="L16" s="62"/>
      <c r="M16" s="65" t="s">
        <v>109</v>
      </c>
      <c r="N16" s="57">
        <f>БУП!J11</f>
        <v>10</v>
      </c>
      <c r="O16" s="57"/>
      <c r="P16" s="65" t="s">
        <v>44</v>
      </c>
      <c r="Q16" s="65">
        <f>БУП!M38</f>
        <v>6</v>
      </c>
      <c r="S16" s="54">
        <f>БУП!N106</f>
        <v>5</v>
      </c>
      <c r="T16" s="54">
        <f t="shared" si="1"/>
        <v>5</v>
      </c>
    </row>
    <row r="17" spans="2:20" ht="11.25" customHeight="1">
      <c r="B17" s="61">
        <v>4</v>
      </c>
      <c r="C17" s="61" t="s">
        <v>120</v>
      </c>
      <c r="D17" s="81">
        <v>13</v>
      </c>
      <c r="E17" s="61"/>
      <c r="F17" s="81"/>
      <c r="G17" s="61"/>
      <c r="H17" s="61"/>
      <c r="I17" s="61"/>
      <c r="J17" s="61"/>
      <c r="K17" s="62">
        <f t="shared" si="0"/>
        <v>0</v>
      </c>
      <c r="L17" s="62"/>
      <c r="M17" s="65" t="s">
        <v>27</v>
      </c>
      <c r="N17" s="57">
        <f>БУП!J12</f>
        <v>10</v>
      </c>
      <c r="O17" s="57"/>
      <c r="P17" s="65" t="s">
        <v>45</v>
      </c>
      <c r="Q17" s="65">
        <f>БУП!M39</f>
        <v>16</v>
      </c>
      <c r="R17" s="54">
        <f>БУП!N83</f>
        <v>6</v>
      </c>
      <c r="S17" s="54">
        <f>БУП!N97</f>
        <v>8</v>
      </c>
      <c r="T17" s="54">
        <f t="shared" si="1"/>
        <v>14</v>
      </c>
    </row>
    <row r="18" spans="2:20" ht="15" customHeight="1">
      <c r="B18" s="61">
        <v>5</v>
      </c>
      <c r="C18" s="67"/>
      <c r="D18" s="81">
        <v>20</v>
      </c>
      <c r="E18" s="61">
        <v>4</v>
      </c>
      <c r="F18" s="81"/>
      <c r="G18" s="61">
        <v>3</v>
      </c>
      <c r="H18" s="61"/>
      <c r="I18" s="61"/>
      <c r="J18" s="61">
        <v>2</v>
      </c>
      <c r="K18" s="62">
        <f t="shared" si="0"/>
        <v>9</v>
      </c>
      <c r="L18" s="62"/>
      <c r="M18" s="65" t="s">
        <v>28</v>
      </c>
      <c r="N18" s="57">
        <f>БУП!J14</f>
        <v>5</v>
      </c>
      <c r="O18" s="57"/>
      <c r="P18" s="65" t="s">
        <v>46</v>
      </c>
      <c r="Q18" s="65">
        <f>БУП!M40</f>
        <v>7</v>
      </c>
      <c r="R18" s="54">
        <f>БУП!N84</f>
        <v>6</v>
      </c>
      <c r="S18" s="54">
        <f>БУП!N99</f>
        <v>6</v>
      </c>
      <c r="T18" s="54">
        <f t="shared" si="1"/>
        <v>12</v>
      </c>
    </row>
    <row r="19" spans="2:20" ht="11.25" customHeight="1">
      <c r="B19" s="77">
        <v>6</v>
      </c>
      <c r="C19" s="67"/>
      <c r="D19" s="81">
        <v>23</v>
      </c>
      <c r="E19" s="61">
        <v>4</v>
      </c>
      <c r="F19" s="81"/>
      <c r="G19" s="61">
        <v>3</v>
      </c>
      <c r="J19" s="61">
        <v>2</v>
      </c>
      <c r="K19" s="62">
        <f t="shared" si="0"/>
        <v>9</v>
      </c>
      <c r="L19" s="62"/>
      <c r="M19" s="65" t="s">
        <v>29</v>
      </c>
      <c r="N19" s="57">
        <f>БУП!J15</f>
        <v>15</v>
      </c>
      <c r="O19" s="57"/>
      <c r="P19" s="54" t="s">
        <v>70</v>
      </c>
      <c r="R19" s="54">
        <f>БУП!N86</f>
        <v>0</v>
      </c>
      <c r="T19" s="54">
        <f t="shared" si="1"/>
        <v>0</v>
      </c>
    </row>
    <row r="20" spans="2:20" ht="11.25" customHeight="1">
      <c r="B20" s="61">
        <v>7</v>
      </c>
      <c r="C20" s="67" t="s">
        <v>119</v>
      </c>
      <c r="D20" s="81">
        <v>14</v>
      </c>
      <c r="E20" s="81"/>
      <c r="F20" s="81"/>
      <c r="G20" s="81"/>
      <c r="H20" s="61"/>
      <c r="I20" s="61"/>
      <c r="J20" s="61">
        <v>2</v>
      </c>
      <c r="K20" s="62">
        <f t="shared" si="0"/>
        <v>2</v>
      </c>
      <c r="L20" s="62"/>
      <c r="M20" s="68" t="s">
        <v>110</v>
      </c>
      <c r="N20" s="57"/>
      <c r="O20" s="57"/>
      <c r="P20" s="65" t="s">
        <v>47</v>
      </c>
      <c r="Q20" s="65">
        <f>БУП!M41</f>
        <v>13</v>
      </c>
      <c r="S20" s="54">
        <f>БУП!N102</f>
        <v>5</v>
      </c>
      <c r="T20" s="54">
        <f t="shared" si="1"/>
        <v>5</v>
      </c>
    </row>
    <row r="21" spans="2:20" ht="11.25" customHeight="1">
      <c r="B21" s="61">
        <v>7</v>
      </c>
      <c r="C21" s="67" t="s">
        <v>120</v>
      </c>
      <c r="D21" s="81">
        <v>14</v>
      </c>
      <c r="E21" s="81"/>
      <c r="F21" s="81"/>
      <c r="G21" s="81"/>
      <c r="J21" s="61">
        <v>2</v>
      </c>
      <c r="K21" s="62">
        <f t="shared" si="0"/>
        <v>2</v>
      </c>
      <c r="L21" s="62"/>
      <c r="M21" s="65" t="s">
        <v>32</v>
      </c>
      <c r="N21" s="57">
        <f>БУП!J20</f>
        <v>2</v>
      </c>
      <c r="O21" s="57"/>
      <c r="P21" s="65" t="s">
        <v>48</v>
      </c>
      <c r="Q21" s="65">
        <f>БУП!M42</f>
        <v>2</v>
      </c>
      <c r="T21" s="54">
        <f t="shared" si="1"/>
        <v>0</v>
      </c>
    </row>
    <row r="22" spans="2:20" ht="11.25" customHeight="1">
      <c r="B22" s="61">
        <v>8</v>
      </c>
      <c r="C22" s="67" t="s">
        <v>119</v>
      </c>
      <c r="D22" s="81">
        <v>18</v>
      </c>
      <c r="E22" s="61"/>
      <c r="F22" s="61"/>
      <c r="G22" s="61"/>
      <c r="I22" s="61">
        <v>3</v>
      </c>
      <c r="J22" s="61">
        <v>1</v>
      </c>
      <c r="K22" s="62">
        <f t="shared" si="0"/>
        <v>4</v>
      </c>
      <c r="L22" s="62"/>
      <c r="M22" s="65" t="s">
        <v>35</v>
      </c>
      <c r="N22" s="57">
        <f>БУП!J21</f>
        <v>26</v>
      </c>
      <c r="O22" s="57"/>
      <c r="P22" s="65" t="s">
        <v>49</v>
      </c>
      <c r="Q22" s="65">
        <f>БУП!M43</f>
        <v>12</v>
      </c>
      <c r="S22" s="54">
        <f>БУП!N103</f>
        <v>9</v>
      </c>
      <c r="T22" s="54">
        <f t="shared" si="1"/>
        <v>9</v>
      </c>
    </row>
    <row r="23" spans="2:20" ht="11.25" customHeight="1">
      <c r="B23" s="61">
        <v>8</v>
      </c>
      <c r="C23" s="67" t="s">
        <v>120</v>
      </c>
      <c r="D23" s="81">
        <v>17</v>
      </c>
      <c r="E23" s="61"/>
      <c r="F23" s="61"/>
      <c r="G23" s="61"/>
      <c r="H23" s="61"/>
      <c r="I23" s="61">
        <v>3</v>
      </c>
      <c r="J23" s="61">
        <v>1</v>
      </c>
      <c r="K23" s="62">
        <f t="shared" si="0"/>
        <v>4</v>
      </c>
      <c r="L23" s="62"/>
      <c r="M23" s="69" t="s">
        <v>111</v>
      </c>
      <c r="N23" s="57">
        <f>БУП!J23</f>
        <v>0</v>
      </c>
      <c r="O23" s="57"/>
      <c r="P23" s="65" t="s">
        <v>50</v>
      </c>
      <c r="Q23" s="65">
        <f>БУП!M44</f>
        <v>8</v>
      </c>
      <c r="S23" s="54">
        <f>БУП!N104</f>
        <v>9</v>
      </c>
      <c r="T23" s="54">
        <f t="shared" si="1"/>
        <v>9</v>
      </c>
    </row>
    <row r="24" spans="2:20" ht="11.25" customHeight="1">
      <c r="B24" s="61">
        <v>9</v>
      </c>
      <c r="C24" s="67" t="s">
        <v>119</v>
      </c>
      <c r="D24" s="81">
        <v>14</v>
      </c>
      <c r="E24" s="61"/>
      <c r="F24" s="61"/>
      <c r="G24" s="61"/>
      <c r="H24" s="61"/>
      <c r="I24" s="61">
        <v>3</v>
      </c>
      <c r="J24" s="61"/>
      <c r="K24" s="62">
        <f t="shared" si="0"/>
        <v>3</v>
      </c>
      <c r="L24" s="62"/>
      <c r="M24" s="57"/>
      <c r="N24" s="57"/>
      <c r="O24" s="57"/>
      <c r="P24" s="65" t="s">
        <v>51</v>
      </c>
      <c r="Q24" s="65">
        <f>БУП!M45</f>
        <v>13</v>
      </c>
      <c r="S24" s="54">
        <f>БУП!N105</f>
        <v>9</v>
      </c>
      <c r="T24" s="54">
        <f t="shared" si="1"/>
        <v>9</v>
      </c>
    </row>
    <row r="25" spans="2:20" ht="11.25" customHeight="1">
      <c r="B25" s="61">
        <v>9</v>
      </c>
      <c r="C25" s="67" t="s">
        <v>120</v>
      </c>
      <c r="D25" s="81">
        <v>14</v>
      </c>
      <c r="I25" s="61">
        <v>3</v>
      </c>
      <c r="J25" s="61"/>
      <c r="K25" s="62">
        <f t="shared" si="0"/>
        <v>3</v>
      </c>
      <c r="L25" s="62"/>
      <c r="M25" s="69" t="s">
        <v>112</v>
      </c>
      <c r="N25" s="57"/>
      <c r="O25" s="57"/>
      <c r="P25" s="65" t="s">
        <v>52</v>
      </c>
      <c r="Q25" s="65">
        <f>БУП!M46</f>
        <v>12</v>
      </c>
      <c r="S25" s="54">
        <f>БУП!N107</f>
        <v>0</v>
      </c>
      <c r="T25" s="54">
        <f t="shared" si="1"/>
        <v>0</v>
      </c>
    </row>
    <row r="26" spans="2:20" ht="11.25" customHeight="1">
      <c r="B26" s="61">
        <v>10</v>
      </c>
      <c r="C26" s="67" t="s">
        <v>119</v>
      </c>
      <c r="D26" s="81">
        <v>19</v>
      </c>
      <c r="E26" s="61"/>
      <c r="G26" s="61"/>
      <c r="I26" s="61">
        <v>3</v>
      </c>
      <c r="J26" s="61">
        <v>1</v>
      </c>
      <c r="K26" s="62">
        <f t="shared" si="0"/>
        <v>4</v>
      </c>
      <c r="L26" s="62"/>
      <c r="M26" s="65" t="s">
        <v>140</v>
      </c>
      <c r="N26" s="57">
        <f>БУП!J13</f>
        <v>2</v>
      </c>
      <c r="O26" s="57"/>
      <c r="P26" s="65" t="s">
        <v>53</v>
      </c>
      <c r="Q26" s="65">
        <f>БУП!M47</f>
        <v>10</v>
      </c>
      <c r="S26" s="54">
        <f>БУП!N108</f>
        <v>3</v>
      </c>
      <c r="T26" s="54">
        <f t="shared" si="1"/>
        <v>3</v>
      </c>
    </row>
    <row r="27" spans="2:20" ht="11.25" customHeight="1">
      <c r="B27" s="61">
        <v>10</v>
      </c>
      <c r="C27" s="67" t="s">
        <v>120</v>
      </c>
      <c r="D27" s="81">
        <v>19</v>
      </c>
      <c r="I27" s="61">
        <v>3</v>
      </c>
      <c r="J27" s="61"/>
      <c r="K27" s="62">
        <f t="shared" si="0"/>
        <v>3</v>
      </c>
      <c r="L27" s="62"/>
      <c r="M27" s="69" t="s">
        <v>112</v>
      </c>
      <c r="N27" s="57">
        <f>БУП!J25</f>
        <v>50</v>
      </c>
      <c r="O27" s="57"/>
      <c r="P27" s="65" t="s">
        <v>54</v>
      </c>
      <c r="Q27" s="65">
        <f>БУП!M48</f>
        <v>2</v>
      </c>
      <c r="R27" s="54">
        <f>БУП!N87</f>
        <v>5</v>
      </c>
      <c r="S27" s="54">
        <f>БУП!N109</f>
        <v>0</v>
      </c>
      <c r="T27" s="54">
        <f t="shared" si="1"/>
        <v>5</v>
      </c>
    </row>
    <row r="28" spans="2:20" ht="11.25" customHeight="1">
      <c r="B28" s="61">
        <v>11</v>
      </c>
      <c r="C28" s="67" t="s">
        <v>119</v>
      </c>
      <c r="D28" s="81">
        <v>16</v>
      </c>
      <c r="E28" s="61"/>
      <c r="F28" s="61"/>
      <c r="G28" s="61"/>
      <c r="H28" s="61"/>
      <c r="I28" s="61">
        <v>3</v>
      </c>
      <c r="J28" s="61">
        <v>1</v>
      </c>
      <c r="K28" s="62">
        <f t="shared" si="0"/>
        <v>4</v>
      </c>
      <c r="L28" s="62"/>
      <c r="M28" s="70" t="s">
        <v>1</v>
      </c>
      <c r="N28" s="70">
        <f>N12+N13+N14+N15+N16+N17+N18+N19+N21+N22+N23+N26+N27</f>
        <v>175</v>
      </c>
      <c r="O28" s="57"/>
      <c r="P28" s="65" t="s">
        <v>29</v>
      </c>
      <c r="Q28" s="65">
        <f>БУП!M49</f>
        <v>24</v>
      </c>
      <c r="R28" s="54">
        <f>БУП!N88</f>
        <v>15</v>
      </c>
      <c r="S28" s="54">
        <f>БУП!N98</f>
        <v>0</v>
      </c>
      <c r="T28" s="54">
        <f t="shared" si="1"/>
        <v>15</v>
      </c>
    </row>
    <row r="29" spans="2:20" ht="11.25" customHeight="1">
      <c r="B29" s="61">
        <v>11</v>
      </c>
      <c r="C29" s="67" t="s">
        <v>120</v>
      </c>
      <c r="D29" s="81">
        <v>16</v>
      </c>
      <c r="I29" s="61">
        <v>3</v>
      </c>
      <c r="J29" s="61"/>
      <c r="K29" s="62">
        <f t="shared" si="0"/>
        <v>3</v>
      </c>
      <c r="L29" s="62"/>
      <c r="M29" s="57"/>
      <c r="N29" s="71"/>
      <c r="O29" s="57"/>
      <c r="P29" s="57" t="s">
        <v>82</v>
      </c>
      <c r="S29" s="54">
        <f>БУП!N100</f>
        <v>0</v>
      </c>
      <c r="T29" s="54">
        <f t="shared" si="1"/>
        <v>0</v>
      </c>
    </row>
    <row r="30" spans="2:20" ht="11.25" customHeight="1">
      <c r="B30" s="61">
        <v>11</v>
      </c>
      <c r="C30" s="67" t="s">
        <v>121</v>
      </c>
      <c r="D30" s="81">
        <v>15</v>
      </c>
      <c r="E30" s="61"/>
      <c r="F30" s="61"/>
      <c r="G30" s="61"/>
      <c r="H30" s="61"/>
      <c r="I30" s="61">
        <v>3</v>
      </c>
      <c r="J30" s="61">
        <v>1</v>
      </c>
      <c r="K30" s="62">
        <f t="shared" si="0"/>
        <v>4</v>
      </c>
      <c r="L30" s="62"/>
      <c r="M30" s="57"/>
      <c r="N30" s="71"/>
      <c r="O30" s="57"/>
      <c r="P30" s="65" t="s">
        <v>84</v>
      </c>
      <c r="S30" s="54">
        <f>БУП!N101</f>
        <v>0</v>
      </c>
      <c r="T30" s="54">
        <f t="shared" si="1"/>
        <v>0</v>
      </c>
    </row>
    <row r="31" spans="2:20" ht="11.25" customHeight="1">
      <c r="B31" s="61"/>
      <c r="C31" s="67"/>
      <c r="D31" s="81"/>
      <c r="E31" s="61"/>
      <c r="F31" s="61"/>
      <c r="G31" s="61"/>
      <c r="H31" s="61"/>
      <c r="I31" s="61"/>
      <c r="J31" s="61"/>
      <c r="K31" s="62"/>
      <c r="L31" s="62"/>
      <c r="M31" s="57"/>
      <c r="N31" s="71"/>
      <c r="O31" s="57"/>
      <c r="P31" s="68" t="s">
        <v>110</v>
      </c>
      <c r="Q31" s="72"/>
      <c r="T31" s="54">
        <f t="shared" si="1"/>
        <v>0</v>
      </c>
    </row>
    <row r="32" spans="2:20" ht="11.25" customHeight="1">
      <c r="B32" s="61"/>
      <c r="C32" s="67"/>
      <c r="D32" s="81"/>
      <c r="E32" s="61"/>
      <c r="F32" s="61"/>
      <c r="G32" s="61"/>
      <c r="H32" s="61"/>
      <c r="I32" s="61"/>
      <c r="J32" s="61"/>
      <c r="K32" s="62"/>
      <c r="M32" s="57"/>
      <c r="N32" s="71"/>
      <c r="O32" s="57"/>
      <c r="P32" s="65" t="s">
        <v>32</v>
      </c>
      <c r="Q32" s="65">
        <f>БУП!M53</f>
        <v>6</v>
      </c>
      <c r="S32" s="54">
        <f>БУП!N118</f>
        <v>5</v>
      </c>
      <c r="T32" s="54">
        <f t="shared" si="1"/>
        <v>5</v>
      </c>
    </row>
    <row r="33" spans="3:20" ht="11.25" customHeight="1">
      <c r="C33" s="61"/>
      <c r="I33" s="61"/>
      <c r="J33" s="61"/>
      <c r="K33" s="62"/>
      <c r="M33" s="57"/>
      <c r="N33" s="71"/>
      <c r="O33" s="57"/>
      <c r="P33" s="65" t="s">
        <v>113</v>
      </c>
      <c r="Q33" s="57">
        <f>БУП!M55</f>
        <v>32</v>
      </c>
      <c r="S33" s="54">
        <f>БУП!N117+БУП!N116</f>
        <v>10</v>
      </c>
      <c r="T33" s="54">
        <f t="shared" si="1"/>
        <v>10</v>
      </c>
    </row>
    <row r="34" spans="13:20" ht="11.25" customHeight="1">
      <c r="M34" s="57"/>
      <c r="N34" s="71"/>
      <c r="O34" s="57"/>
      <c r="P34" s="69" t="s">
        <v>111</v>
      </c>
      <c r="Q34" s="73">
        <f>БУП!M58</f>
        <v>0</v>
      </c>
      <c r="S34" s="54">
        <f>БУП!N119</f>
        <v>15</v>
      </c>
      <c r="T34" s="54">
        <f t="shared" si="1"/>
        <v>15</v>
      </c>
    </row>
    <row r="35" spans="13:20" ht="11.25" customHeight="1">
      <c r="M35" s="57"/>
      <c r="N35" s="71"/>
      <c r="O35" s="57"/>
      <c r="P35" s="69" t="s">
        <v>112</v>
      </c>
      <c r="Q35" s="74"/>
      <c r="T35" s="54">
        <f t="shared" si="1"/>
        <v>0</v>
      </c>
    </row>
    <row r="36" spans="13:20" ht="11.25" customHeight="1">
      <c r="M36" s="70"/>
      <c r="N36" s="71"/>
      <c r="O36" s="70"/>
      <c r="P36" s="65" t="s">
        <v>14</v>
      </c>
      <c r="Q36" s="73">
        <f>БУП!M65</f>
        <v>18</v>
      </c>
      <c r="S36" s="54">
        <f>БУП!N123</f>
        <v>0</v>
      </c>
      <c r="T36" s="54">
        <f t="shared" si="1"/>
        <v>0</v>
      </c>
    </row>
    <row r="37" spans="13:20" ht="11.25" customHeight="1">
      <c r="M37" s="57"/>
      <c r="N37" s="71"/>
      <c r="O37" s="57"/>
      <c r="P37" s="65" t="s">
        <v>114</v>
      </c>
      <c r="Q37" s="75">
        <f>БУП!M66</f>
        <v>8</v>
      </c>
      <c r="S37" s="54">
        <f>БУП!N124</f>
        <v>0</v>
      </c>
      <c r="T37" s="54">
        <f t="shared" si="1"/>
        <v>0</v>
      </c>
    </row>
    <row r="38" spans="13:20" ht="11.25" customHeight="1">
      <c r="M38" s="57"/>
      <c r="N38" s="71"/>
      <c r="O38" s="57"/>
      <c r="P38" s="76" t="s">
        <v>57</v>
      </c>
      <c r="Q38" s="76">
        <f>БУП!M67</f>
        <v>22</v>
      </c>
      <c r="S38" s="54">
        <f>БУП!N125</f>
        <v>20</v>
      </c>
      <c r="T38" s="54">
        <f t="shared" si="1"/>
        <v>20</v>
      </c>
    </row>
    <row r="39" spans="14:20" ht="12.75">
      <c r="N39" s="61"/>
      <c r="P39" s="76" t="s">
        <v>15</v>
      </c>
      <c r="Q39" s="76">
        <f>БУП!M68</f>
        <v>6</v>
      </c>
      <c r="S39" s="54">
        <f>БУП!N127</f>
        <v>20</v>
      </c>
      <c r="T39" s="54">
        <f t="shared" si="1"/>
        <v>20</v>
      </c>
    </row>
    <row r="40" spans="4:20" s="55" customFormat="1" ht="12.75">
      <c r="D40" s="55">
        <f>SUM(D13:D39)</f>
        <v>299</v>
      </c>
      <c r="E40" s="55">
        <f>SUM(E13:E39)</f>
        <v>8</v>
      </c>
      <c r="F40" s="55">
        <f aca="true" t="shared" si="2" ref="F40:K40">SUM(F13:F39)</f>
        <v>0</v>
      </c>
      <c r="G40" s="55">
        <f t="shared" si="2"/>
        <v>6</v>
      </c>
      <c r="H40" s="55">
        <f t="shared" si="2"/>
        <v>0</v>
      </c>
      <c r="I40" s="55">
        <f t="shared" si="2"/>
        <v>27</v>
      </c>
      <c r="J40" s="55">
        <f t="shared" si="2"/>
        <v>13</v>
      </c>
      <c r="K40" s="55">
        <f t="shared" si="2"/>
        <v>54</v>
      </c>
      <c r="N40" s="61"/>
      <c r="P40" s="57"/>
      <c r="Q40" s="57"/>
      <c r="R40" s="54"/>
      <c r="S40" s="54"/>
      <c r="T40" s="54">
        <f t="shared" si="1"/>
        <v>0</v>
      </c>
    </row>
    <row r="41" spans="14:20" ht="12.75">
      <c r="N41" s="61"/>
      <c r="P41" s="57"/>
      <c r="Q41" s="70">
        <f>SUM(Q12:Q40)</f>
        <v>333</v>
      </c>
      <c r="R41" s="70">
        <f>SUM(R12:R40)</f>
        <v>67</v>
      </c>
      <c r="S41" s="70">
        <f>SUM(S12:S40)</f>
        <v>158</v>
      </c>
      <c r="T41" s="70">
        <f>SUM(T12:T40)</f>
        <v>225</v>
      </c>
    </row>
    <row r="42" spans="5:14" ht="12.75">
      <c r="E42" s="54" t="s">
        <v>10</v>
      </c>
      <c r="N42" s="61"/>
    </row>
    <row r="43" spans="3:14" ht="12.75">
      <c r="C43" s="54" t="s">
        <v>140</v>
      </c>
      <c r="D43" s="54" t="s">
        <v>128</v>
      </c>
      <c r="E43" s="61" t="s">
        <v>106</v>
      </c>
      <c r="F43" s="61" t="s">
        <v>11</v>
      </c>
      <c r="G43" s="61" t="s">
        <v>12</v>
      </c>
      <c r="H43" s="61" t="s">
        <v>8</v>
      </c>
      <c r="I43" s="61" t="s">
        <v>0</v>
      </c>
      <c r="J43" s="61"/>
      <c r="K43" s="62"/>
      <c r="L43" s="62"/>
      <c r="N43" s="61"/>
    </row>
    <row r="44" spans="1:14" ht="12.75">
      <c r="A44" s="61">
        <v>1</v>
      </c>
      <c r="B44" s="81">
        <v>16</v>
      </c>
      <c r="C44" s="81"/>
      <c r="D44" s="61">
        <v>7</v>
      </c>
      <c r="E44" s="61"/>
      <c r="F44" s="61">
        <v>1</v>
      </c>
      <c r="G44" s="61">
        <v>1</v>
      </c>
      <c r="H44" s="61">
        <v>3</v>
      </c>
      <c r="I44" s="61">
        <v>1</v>
      </c>
      <c r="J44" s="61">
        <v>18</v>
      </c>
      <c r="K44" s="62">
        <f>БУП!C27</f>
        <v>31</v>
      </c>
      <c r="L44" s="62"/>
      <c r="M44" s="55"/>
      <c r="N44" s="62"/>
    </row>
    <row r="45" spans="1:14" ht="12.75">
      <c r="A45" s="61">
        <v>2</v>
      </c>
      <c r="B45" s="81">
        <v>19</v>
      </c>
      <c r="C45" s="81"/>
      <c r="D45" s="61">
        <v>7</v>
      </c>
      <c r="E45" s="61">
        <v>2</v>
      </c>
      <c r="F45" s="61">
        <v>1</v>
      </c>
      <c r="G45" s="61">
        <v>1</v>
      </c>
      <c r="H45" s="61">
        <v>3</v>
      </c>
      <c r="I45" s="61">
        <v>1</v>
      </c>
      <c r="J45" s="61">
        <v>21</v>
      </c>
      <c r="K45" s="62">
        <f>БУП!E27</f>
        <v>36</v>
      </c>
      <c r="L45" s="62"/>
      <c r="M45" s="77"/>
      <c r="N45" s="61"/>
    </row>
    <row r="46" spans="1:14" ht="12.75">
      <c r="A46" s="61">
        <v>3</v>
      </c>
      <c r="B46" s="81">
        <v>18</v>
      </c>
      <c r="C46" s="81"/>
      <c r="D46" s="61">
        <v>7</v>
      </c>
      <c r="E46" s="61">
        <v>2</v>
      </c>
      <c r="F46" s="61">
        <v>1</v>
      </c>
      <c r="G46" s="61">
        <v>1</v>
      </c>
      <c r="H46" s="61">
        <v>3</v>
      </c>
      <c r="I46" s="61">
        <v>1</v>
      </c>
      <c r="J46" s="61">
        <v>21</v>
      </c>
      <c r="K46" s="62">
        <f>БУП!E27</f>
        <v>36</v>
      </c>
      <c r="L46" s="62"/>
      <c r="M46" s="55"/>
      <c r="N46" s="62"/>
    </row>
    <row r="47" spans="1:12" ht="12.75">
      <c r="A47" s="61" t="s">
        <v>157</v>
      </c>
      <c r="B47" s="81">
        <v>14</v>
      </c>
      <c r="C47" s="81">
        <v>1</v>
      </c>
      <c r="D47" s="61">
        <v>7</v>
      </c>
      <c r="E47" s="61">
        <v>2</v>
      </c>
      <c r="F47" s="61">
        <v>1</v>
      </c>
      <c r="G47" s="61">
        <v>1</v>
      </c>
      <c r="H47" s="61">
        <v>3</v>
      </c>
      <c r="I47" s="61">
        <v>1</v>
      </c>
      <c r="J47" s="61">
        <v>20</v>
      </c>
      <c r="K47" s="62">
        <f>БУП!F27</f>
        <v>36</v>
      </c>
      <c r="L47" s="62"/>
    </row>
    <row r="48" spans="1:13" ht="12.75">
      <c r="A48" s="61" t="s">
        <v>158</v>
      </c>
      <c r="B48" s="81">
        <v>13</v>
      </c>
      <c r="C48" s="81">
        <v>1</v>
      </c>
      <c r="D48" s="61">
        <v>7</v>
      </c>
      <c r="E48" s="61">
        <v>2</v>
      </c>
      <c r="F48" s="61">
        <v>1</v>
      </c>
      <c r="G48" s="61">
        <v>1</v>
      </c>
      <c r="H48" s="61">
        <v>3</v>
      </c>
      <c r="I48" s="61">
        <v>1</v>
      </c>
      <c r="J48" s="61">
        <v>20</v>
      </c>
      <c r="K48" s="62">
        <f>БУП!G27</f>
        <v>36</v>
      </c>
      <c r="L48" s="62"/>
      <c r="M48" s="55"/>
    </row>
    <row r="49" ht="12.75">
      <c r="M49" s="77"/>
    </row>
    <row r="50" spans="4:14" ht="12.75">
      <c r="D50" s="62">
        <f aca="true" t="shared" si="3" ref="D50:J50">SUM(D44:D48)</f>
        <v>35</v>
      </c>
      <c r="E50" s="62">
        <f t="shared" si="3"/>
        <v>8</v>
      </c>
      <c r="F50" s="62">
        <f t="shared" si="3"/>
        <v>5</v>
      </c>
      <c r="G50" s="62">
        <f t="shared" si="3"/>
        <v>5</v>
      </c>
      <c r="H50" s="62">
        <f t="shared" si="3"/>
        <v>15</v>
      </c>
      <c r="I50" s="62">
        <f t="shared" si="3"/>
        <v>5</v>
      </c>
      <c r="J50" s="62">
        <f t="shared" si="3"/>
        <v>100</v>
      </c>
      <c r="K50" s="62">
        <f>SUM(K44:K48)</f>
        <v>175</v>
      </c>
      <c r="M50" s="55" t="s">
        <v>13</v>
      </c>
      <c r="N50" s="62">
        <f>T41+Q41+N28+K40</f>
        <v>787</v>
      </c>
    </row>
    <row r="52" ht="12.75">
      <c r="O52" s="54" t="s">
        <v>161</v>
      </c>
    </row>
    <row r="54" ht="12.75">
      <c r="S54" s="54" t="s">
        <v>162</v>
      </c>
    </row>
    <row r="55" ht="12.75">
      <c r="S55" s="54" t="s">
        <v>154</v>
      </c>
    </row>
  </sheetData>
  <sheetProtection/>
  <mergeCells count="1">
    <mergeCell ref="R9:T9"/>
  </mergeCells>
  <printOptions/>
  <pageMargins left="0.93" right="0" top="0.7086614173228347" bottom="0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="75" zoomScaleNormal="75" zoomScalePageLayoutView="0" workbookViewId="0" topLeftCell="A112">
      <selection activeCell="P109" sqref="P109"/>
    </sheetView>
  </sheetViews>
  <sheetFormatPr defaultColWidth="9.140625" defaultRowHeight="12.75" outlineLevelRow="1" outlineLevelCol="1"/>
  <cols>
    <col min="1" max="1" width="28.140625" style="0" customWidth="1"/>
    <col min="2" max="2" width="24.7109375" style="0" customWidth="1"/>
    <col min="4" max="4" width="9.140625" style="0" customWidth="1" outlineLevel="1"/>
    <col min="7" max="7" width="9.140625" style="24" customWidth="1"/>
    <col min="9" max="10" width="9.140625" style="0" customWidth="1" outlineLevel="1"/>
    <col min="11" max="11" width="9.7109375" style="0" customWidth="1"/>
  </cols>
  <sheetData>
    <row r="1" spans="1:10" ht="12.75">
      <c r="A1" s="126" t="s">
        <v>159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3.5" customHeight="1">
      <c r="A2" s="109" t="s">
        <v>16</v>
      </c>
      <c r="B2" s="132"/>
      <c r="C2" s="133" t="s">
        <v>17</v>
      </c>
      <c r="D2" s="134"/>
      <c r="E2" s="134"/>
      <c r="F2" s="134"/>
      <c r="G2" s="134"/>
      <c r="H2" s="134"/>
      <c r="I2" s="2"/>
      <c r="J2" s="38" t="s">
        <v>18</v>
      </c>
    </row>
    <row r="3" spans="1:10" ht="12.75">
      <c r="A3" s="1"/>
      <c r="B3" s="1"/>
      <c r="C3" s="85" t="s">
        <v>135</v>
      </c>
      <c r="D3" s="3" t="s">
        <v>136</v>
      </c>
      <c r="E3" s="3" t="s">
        <v>137</v>
      </c>
      <c r="F3" s="3" t="s">
        <v>138</v>
      </c>
      <c r="G3" s="85" t="s">
        <v>139</v>
      </c>
      <c r="H3" s="3"/>
      <c r="I3" s="3"/>
      <c r="J3" s="86">
        <v>80</v>
      </c>
    </row>
    <row r="4" spans="1:10" ht="13.5" customHeight="1">
      <c r="A4" s="109" t="s">
        <v>19</v>
      </c>
      <c r="B4" s="135"/>
      <c r="C4" s="135"/>
      <c r="D4" s="135"/>
      <c r="E4" s="135"/>
      <c r="F4" s="135"/>
      <c r="G4" s="135"/>
      <c r="H4" s="135"/>
      <c r="I4" s="135"/>
      <c r="J4" s="86"/>
    </row>
    <row r="5" spans="1:10" ht="25.5" hidden="1" outlineLevel="1">
      <c r="A5" s="6" t="s">
        <v>20</v>
      </c>
      <c r="B5" s="7" t="s">
        <v>21</v>
      </c>
      <c r="C5" s="8">
        <v>5</v>
      </c>
      <c r="D5" s="8">
        <v>5</v>
      </c>
      <c r="E5" s="8"/>
      <c r="F5" s="8">
        <v>5</v>
      </c>
      <c r="G5" s="8">
        <v>5</v>
      </c>
      <c r="H5" s="8"/>
      <c r="I5" s="8"/>
      <c r="J5" s="86">
        <f>C5</f>
        <v>5</v>
      </c>
    </row>
    <row r="6" spans="1:10" ht="12.75" hidden="1" outlineLevel="1">
      <c r="A6" s="9"/>
      <c r="B6" s="7" t="s">
        <v>22</v>
      </c>
      <c r="C6" s="8">
        <v>4</v>
      </c>
      <c r="D6" s="8">
        <v>4</v>
      </c>
      <c r="E6" s="8"/>
      <c r="F6" s="8">
        <v>3</v>
      </c>
      <c r="G6" s="8">
        <v>3</v>
      </c>
      <c r="H6" s="8"/>
      <c r="I6" s="8"/>
      <c r="J6" s="86">
        <f>C6</f>
        <v>4</v>
      </c>
    </row>
    <row r="7" spans="1:10" ht="25.5" collapsed="1">
      <c r="A7" s="9" t="s">
        <v>23</v>
      </c>
      <c r="B7" s="7" t="s">
        <v>21</v>
      </c>
      <c r="C7" s="25">
        <v>2</v>
      </c>
      <c r="D7" s="25">
        <v>4</v>
      </c>
      <c r="E7" s="25">
        <v>3</v>
      </c>
      <c r="F7" s="25">
        <v>4</v>
      </c>
      <c r="G7" s="25">
        <v>4</v>
      </c>
      <c r="H7" s="25"/>
      <c r="I7" s="25"/>
      <c r="J7" s="90">
        <f>SUM(C7:I7)</f>
        <v>17</v>
      </c>
    </row>
    <row r="8" spans="1:10" ht="12.75">
      <c r="A8" s="9"/>
      <c r="B8" s="7" t="s">
        <v>22</v>
      </c>
      <c r="C8" s="25">
        <v>2</v>
      </c>
      <c r="D8" s="25">
        <v>2</v>
      </c>
      <c r="E8" s="25">
        <v>2</v>
      </c>
      <c r="F8" s="25">
        <v>2</v>
      </c>
      <c r="G8" s="25">
        <v>2</v>
      </c>
      <c r="H8" s="25"/>
      <c r="I8" s="25"/>
      <c r="J8" s="86">
        <f aca="true" t="shared" si="0" ref="J8:J24">SUM(C8:I8)</f>
        <v>10</v>
      </c>
    </row>
    <row r="9" spans="1:10" ht="12.75">
      <c r="A9" s="7" t="s">
        <v>24</v>
      </c>
      <c r="B9" s="7"/>
      <c r="C9" s="26"/>
      <c r="D9" s="25">
        <v>2</v>
      </c>
      <c r="E9" s="25">
        <v>2</v>
      </c>
      <c r="F9" s="25">
        <v>2</v>
      </c>
      <c r="G9" s="25">
        <v>2</v>
      </c>
      <c r="H9" s="25"/>
      <c r="I9" s="25"/>
      <c r="J9" s="86">
        <f t="shared" si="0"/>
        <v>8</v>
      </c>
    </row>
    <row r="10" spans="1:10" ht="12.75">
      <c r="A10" s="7" t="s">
        <v>25</v>
      </c>
      <c r="B10" s="7"/>
      <c r="C10" s="25">
        <v>4</v>
      </c>
      <c r="D10" s="25">
        <v>4</v>
      </c>
      <c r="E10" s="25">
        <v>4</v>
      </c>
      <c r="F10" s="25">
        <v>4</v>
      </c>
      <c r="G10" s="25">
        <v>4</v>
      </c>
      <c r="H10" s="25"/>
      <c r="I10" s="25"/>
      <c r="J10" s="86">
        <f t="shared" si="0"/>
        <v>20</v>
      </c>
    </row>
    <row r="11" spans="1:10" ht="25.5">
      <c r="A11" s="7" t="s">
        <v>26</v>
      </c>
      <c r="B11" s="7"/>
      <c r="C11" s="25">
        <v>2</v>
      </c>
      <c r="D11" s="25">
        <v>2</v>
      </c>
      <c r="E11" s="25">
        <v>2</v>
      </c>
      <c r="F11" s="25">
        <v>2</v>
      </c>
      <c r="G11" s="25">
        <v>2</v>
      </c>
      <c r="H11" s="25"/>
      <c r="I11" s="25"/>
      <c r="J11" s="90">
        <f t="shared" si="0"/>
        <v>10</v>
      </c>
    </row>
    <row r="12" spans="1:10" ht="12.75">
      <c r="A12" s="7" t="s">
        <v>27</v>
      </c>
      <c r="B12" s="7"/>
      <c r="C12" s="25">
        <v>2</v>
      </c>
      <c r="D12" s="25">
        <v>2</v>
      </c>
      <c r="E12" s="25">
        <v>2</v>
      </c>
      <c r="F12" s="25">
        <v>2</v>
      </c>
      <c r="G12" s="25">
        <v>2</v>
      </c>
      <c r="H12" s="25"/>
      <c r="I12" s="25"/>
      <c r="J12" s="86">
        <f t="shared" si="0"/>
        <v>10</v>
      </c>
    </row>
    <row r="13" spans="1:10" ht="12.75">
      <c r="A13" s="7" t="s">
        <v>140</v>
      </c>
      <c r="B13" s="7"/>
      <c r="C13" s="25"/>
      <c r="D13" s="25"/>
      <c r="E13" s="25"/>
      <c r="F13" s="25">
        <v>1</v>
      </c>
      <c r="G13" s="25">
        <v>1</v>
      </c>
      <c r="H13" s="25"/>
      <c r="I13" s="25"/>
      <c r="J13" s="86">
        <f t="shared" si="0"/>
        <v>2</v>
      </c>
    </row>
    <row r="14" spans="1:10" ht="12.75">
      <c r="A14" s="7" t="s">
        <v>28</v>
      </c>
      <c r="B14" s="7"/>
      <c r="C14" s="25">
        <v>1</v>
      </c>
      <c r="D14" s="25">
        <v>1</v>
      </c>
      <c r="E14" s="25">
        <v>1</v>
      </c>
      <c r="F14" s="27">
        <v>1</v>
      </c>
      <c r="G14" s="27">
        <v>1</v>
      </c>
      <c r="H14" s="27"/>
      <c r="I14" s="27"/>
      <c r="J14" s="86">
        <f t="shared" si="0"/>
        <v>5</v>
      </c>
    </row>
    <row r="15" spans="1:10" ht="12.75">
      <c r="A15" s="7" t="s">
        <v>29</v>
      </c>
      <c r="B15" s="7"/>
      <c r="C15" s="25">
        <v>3</v>
      </c>
      <c r="D15" s="25">
        <v>3</v>
      </c>
      <c r="E15" s="25">
        <v>3</v>
      </c>
      <c r="F15" s="25">
        <v>3</v>
      </c>
      <c r="G15" s="25">
        <v>3</v>
      </c>
      <c r="H15" s="25"/>
      <c r="I15" s="25"/>
      <c r="J15" s="86">
        <f t="shared" si="0"/>
        <v>15</v>
      </c>
    </row>
    <row r="16" spans="1:10" ht="25.5" customHeight="1" hidden="1" outlineLevel="1">
      <c r="A16" s="10" t="s">
        <v>30</v>
      </c>
      <c r="B16" s="11" t="s">
        <v>20</v>
      </c>
      <c r="C16" s="3">
        <v>20</v>
      </c>
      <c r="D16" s="3">
        <v>22</v>
      </c>
      <c r="E16" s="3"/>
      <c r="F16" s="3">
        <v>22</v>
      </c>
      <c r="G16" s="3"/>
      <c r="H16" s="3">
        <v>22</v>
      </c>
      <c r="I16" s="3"/>
      <c r="J16" s="86">
        <f t="shared" si="0"/>
        <v>86</v>
      </c>
    </row>
    <row r="17" spans="1:10" ht="38.25" customHeight="1" hidden="1" outlineLevel="1">
      <c r="A17" s="10"/>
      <c r="B17" s="11" t="s">
        <v>23</v>
      </c>
      <c r="C17" s="3">
        <v>16</v>
      </c>
      <c r="D17" s="3">
        <v>19</v>
      </c>
      <c r="E17" s="3"/>
      <c r="F17" s="3">
        <v>19</v>
      </c>
      <c r="G17" s="3"/>
      <c r="H17" s="3">
        <v>19</v>
      </c>
      <c r="I17" s="3"/>
      <c r="J17" s="86">
        <f t="shared" si="0"/>
        <v>73</v>
      </c>
    </row>
    <row r="18" spans="1:10" ht="10.5" customHeight="1" outlineLevel="1">
      <c r="A18" s="94"/>
      <c r="B18" s="95"/>
      <c r="C18" s="91"/>
      <c r="D18" s="91"/>
      <c r="E18" s="91"/>
      <c r="F18" s="91"/>
      <c r="G18" s="91"/>
      <c r="H18" s="91"/>
      <c r="I18" s="92"/>
      <c r="J18" s="86"/>
    </row>
    <row r="19" spans="1:10" ht="13.5" customHeight="1">
      <c r="A19" s="120" t="s">
        <v>31</v>
      </c>
      <c r="B19" s="121"/>
      <c r="C19" s="121"/>
      <c r="D19" s="121"/>
      <c r="E19" s="121"/>
      <c r="F19" s="121"/>
      <c r="G19" s="121"/>
      <c r="H19" s="121"/>
      <c r="I19" s="122"/>
      <c r="J19" s="86">
        <f t="shared" si="0"/>
        <v>0</v>
      </c>
    </row>
    <row r="20" spans="1:10" ht="12.75">
      <c r="A20" s="7" t="s">
        <v>32</v>
      </c>
      <c r="B20" s="7"/>
      <c r="C20" s="25"/>
      <c r="D20" s="25">
        <v>1</v>
      </c>
      <c r="E20" s="25">
        <v>1</v>
      </c>
      <c r="F20" s="25"/>
      <c r="G20" s="25"/>
      <c r="H20" s="25"/>
      <c r="I20" s="25"/>
      <c r="J20" s="86">
        <f t="shared" si="0"/>
        <v>2</v>
      </c>
    </row>
    <row r="21" spans="1:10" ht="25.5">
      <c r="A21" s="7" t="s">
        <v>34</v>
      </c>
      <c r="B21" s="7" t="s">
        <v>35</v>
      </c>
      <c r="C21" s="25">
        <v>5</v>
      </c>
      <c r="D21" s="25">
        <v>5</v>
      </c>
      <c r="E21" s="25">
        <v>6</v>
      </c>
      <c r="F21" s="25">
        <v>5</v>
      </c>
      <c r="G21" s="25">
        <v>5</v>
      </c>
      <c r="H21" s="25"/>
      <c r="I21" s="25"/>
      <c r="J21" s="90">
        <f t="shared" si="0"/>
        <v>26</v>
      </c>
    </row>
    <row r="22" spans="1:10" ht="13.5" customHeight="1">
      <c r="A22" s="123" t="s">
        <v>36</v>
      </c>
      <c r="B22" s="124"/>
      <c r="C22" s="124"/>
      <c r="D22" s="124"/>
      <c r="E22" s="124"/>
      <c r="F22" s="124"/>
      <c r="G22" s="124"/>
      <c r="H22" s="124"/>
      <c r="I22" s="125"/>
      <c r="J22" s="86">
        <f t="shared" si="0"/>
        <v>0</v>
      </c>
    </row>
    <row r="23" spans="1:10" ht="25.5">
      <c r="A23" s="7" t="s">
        <v>23</v>
      </c>
      <c r="B23" s="7"/>
      <c r="C23" s="25"/>
      <c r="D23" s="25"/>
      <c r="E23" s="25"/>
      <c r="F23" s="25"/>
      <c r="G23" s="25"/>
      <c r="H23" s="25"/>
      <c r="I23" s="25"/>
      <c r="J23" s="90">
        <f t="shared" si="0"/>
        <v>0</v>
      </c>
    </row>
    <row r="24" spans="1:10" ht="25.5" customHeight="1" outlineLevel="1">
      <c r="A24" s="10" t="s">
        <v>37</v>
      </c>
      <c r="B24" s="10"/>
      <c r="C24" s="29">
        <f>SUM(C7+C8+C9+C10+C11+C12+C14+C15+C20+C21)</f>
        <v>21</v>
      </c>
      <c r="D24" s="29">
        <f>SUM(D7+D8+D9+D10+D11+D12+D14+D15+D20+D21)</f>
        <v>26</v>
      </c>
      <c r="E24" s="29">
        <f>SUM(E7+E8+E9+E10+E11+E12+E14+E15+E20+E21)</f>
        <v>26</v>
      </c>
      <c r="F24" s="29">
        <f>SUM(F7+F8+F9+F10+F11+F12+F13+F14+F15+F18+F20+F21)</f>
        <v>26</v>
      </c>
      <c r="G24" s="29">
        <f>SUM(G7+G8+G9+G10+G11+G12+G13+G14+G15+G18+G20+G21)</f>
        <v>26</v>
      </c>
      <c r="H24" s="29"/>
      <c r="I24" s="29"/>
      <c r="J24" s="90">
        <f t="shared" si="0"/>
        <v>125</v>
      </c>
    </row>
    <row r="25" spans="1:10" ht="13.5" customHeight="1" outlineLevel="1">
      <c r="A25" s="3" t="s">
        <v>38</v>
      </c>
      <c r="B25" s="3"/>
      <c r="C25" s="29">
        <v>10</v>
      </c>
      <c r="D25" s="29">
        <v>10</v>
      </c>
      <c r="E25" s="29">
        <v>10</v>
      </c>
      <c r="F25" s="29">
        <v>10</v>
      </c>
      <c r="G25" s="29">
        <v>10</v>
      </c>
      <c r="H25" s="29"/>
      <c r="I25" s="29"/>
      <c r="J25" s="86">
        <f>SUM(C25:I25)</f>
        <v>50</v>
      </c>
    </row>
    <row r="26" spans="1:10" ht="25.5">
      <c r="A26" s="7" t="s">
        <v>39</v>
      </c>
      <c r="B26" s="7"/>
      <c r="C26" s="25"/>
      <c r="D26" s="25"/>
      <c r="E26" s="25"/>
      <c r="F26" s="25"/>
      <c r="G26" s="25"/>
      <c r="H26" s="25"/>
      <c r="I26" s="25"/>
      <c r="J26" s="90">
        <f>SUM(C26:I26)</f>
        <v>0</v>
      </c>
    </row>
    <row r="27" spans="1:10" s="12" customFormat="1" ht="12.75">
      <c r="A27" s="10" t="s">
        <v>40</v>
      </c>
      <c r="B27" s="10"/>
      <c r="C27" s="28">
        <f>C24+C25</f>
        <v>31</v>
      </c>
      <c r="D27" s="28">
        <f>D24+D25</f>
        <v>36</v>
      </c>
      <c r="E27" s="28">
        <f>E24+E25</f>
        <v>36</v>
      </c>
      <c r="F27" s="28">
        <f>F24+F25</f>
        <v>36</v>
      </c>
      <c r="G27" s="28">
        <f>G24+G25</f>
        <v>36</v>
      </c>
      <c r="H27" s="28"/>
      <c r="I27" s="28"/>
      <c r="J27" s="86">
        <f>SUM(C27:I27)</f>
        <v>175</v>
      </c>
    </row>
    <row r="28" spans="1:10" ht="12.75">
      <c r="A28" s="126" t="s">
        <v>41</v>
      </c>
      <c r="B28" s="127"/>
      <c r="C28" s="127"/>
      <c r="D28" s="127"/>
      <c r="E28" s="127"/>
      <c r="F28" s="127"/>
      <c r="G28" s="127"/>
      <c r="H28" s="127"/>
      <c r="I28" s="127"/>
      <c r="J28" s="128"/>
    </row>
    <row r="29" spans="1:13" ht="13.5" customHeight="1">
      <c r="A29" s="1" t="s">
        <v>16</v>
      </c>
      <c r="B29" s="1"/>
      <c r="C29" s="28" t="s">
        <v>42</v>
      </c>
      <c r="D29" s="28"/>
      <c r="E29" s="28"/>
      <c r="F29" s="28"/>
      <c r="G29" s="28"/>
      <c r="H29" s="4"/>
      <c r="I29" s="28"/>
      <c r="J29" s="4"/>
      <c r="K29" s="4"/>
      <c r="L29" s="28"/>
      <c r="M29" s="38" t="s">
        <v>18</v>
      </c>
    </row>
    <row r="30" spans="1:13" ht="12.75">
      <c r="A30" s="1"/>
      <c r="B30" s="1"/>
      <c r="C30" s="42" t="s">
        <v>141</v>
      </c>
      <c r="D30" s="42"/>
      <c r="E30" s="43" t="s">
        <v>142</v>
      </c>
      <c r="F30" s="43" t="s">
        <v>143</v>
      </c>
      <c r="G30" s="29" t="s">
        <v>144</v>
      </c>
      <c r="H30" s="29" t="s">
        <v>145</v>
      </c>
      <c r="I30" s="30" t="s">
        <v>146</v>
      </c>
      <c r="J30" s="30"/>
      <c r="K30" s="29" t="s">
        <v>124</v>
      </c>
      <c r="L30" s="29" t="s">
        <v>123</v>
      </c>
      <c r="M30" s="38">
        <v>134</v>
      </c>
    </row>
    <row r="31" spans="1:13" ht="13.5" customHeight="1">
      <c r="A31" s="1" t="s">
        <v>19</v>
      </c>
      <c r="B31" s="1"/>
      <c r="C31" s="28"/>
      <c r="D31" s="28"/>
      <c r="E31" s="28"/>
      <c r="F31" s="28"/>
      <c r="G31" s="28"/>
      <c r="H31" s="28"/>
      <c r="I31" s="31"/>
      <c r="J31" s="31"/>
      <c r="K31" s="28"/>
      <c r="L31" s="28"/>
      <c r="M31" s="38"/>
    </row>
    <row r="32" spans="1:13" ht="25.5" hidden="1" outlineLevel="1">
      <c r="A32" s="9" t="s">
        <v>20</v>
      </c>
      <c r="B32" s="7" t="s">
        <v>21</v>
      </c>
      <c r="C32" s="25">
        <v>6</v>
      </c>
      <c r="D32" s="25"/>
      <c r="E32" s="25">
        <v>6</v>
      </c>
      <c r="F32" s="25">
        <v>6</v>
      </c>
      <c r="G32" s="25">
        <v>4</v>
      </c>
      <c r="H32" s="25"/>
      <c r="I32" s="32">
        <v>3</v>
      </c>
      <c r="J32" s="32"/>
      <c r="K32" s="25">
        <v>2</v>
      </c>
      <c r="L32" s="25"/>
      <c r="M32" s="40"/>
    </row>
    <row r="33" spans="1:13" ht="12.75" hidden="1" outlineLevel="1">
      <c r="A33" s="9"/>
      <c r="B33" s="7" t="s">
        <v>43</v>
      </c>
      <c r="C33" s="25">
        <v>2</v>
      </c>
      <c r="D33" s="25"/>
      <c r="E33" s="25">
        <v>2</v>
      </c>
      <c r="F33" s="25">
        <v>2</v>
      </c>
      <c r="G33" s="25">
        <v>2</v>
      </c>
      <c r="H33" s="25"/>
      <c r="I33" s="32">
        <v>2</v>
      </c>
      <c r="J33" s="32"/>
      <c r="K33" s="25">
        <v>3</v>
      </c>
      <c r="L33" s="25"/>
      <c r="M33" s="40"/>
    </row>
    <row r="34" spans="1:13" ht="25.5" collapsed="1">
      <c r="A34" s="34" t="s">
        <v>23</v>
      </c>
      <c r="B34" s="35" t="s">
        <v>21</v>
      </c>
      <c r="C34" s="27">
        <v>4</v>
      </c>
      <c r="D34" s="27"/>
      <c r="E34" s="27">
        <v>4</v>
      </c>
      <c r="F34" s="27">
        <v>3</v>
      </c>
      <c r="G34" s="27">
        <v>3</v>
      </c>
      <c r="H34" s="33">
        <v>3</v>
      </c>
      <c r="I34" s="33">
        <v>3</v>
      </c>
      <c r="J34" s="33"/>
      <c r="K34" s="27">
        <v>3</v>
      </c>
      <c r="L34" s="27">
        <v>3</v>
      </c>
      <c r="M34" s="38">
        <f aca="true" t="shared" si="1" ref="M34:M49">SUM(C34:L34)</f>
        <v>26</v>
      </c>
    </row>
    <row r="35" spans="1:13" ht="12.75">
      <c r="A35" s="34"/>
      <c r="B35" s="35" t="s">
        <v>43</v>
      </c>
      <c r="C35" s="27">
        <v>4</v>
      </c>
      <c r="D35" s="27"/>
      <c r="E35" s="27">
        <v>4</v>
      </c>
      <c r="F35" s="27">
        <v>3</v>
      </c>
      <c r="G35" s="27">
        <v>3</v>
      </c>
      <c r="H35" s="33">
        <v>3</v>
      </c>
      <c r="I35" s="33">
        <v>3</v>
      </c>
      <c r="J35" s="33"/>
      <c r="K35" s="27">
        <v>3</v>
      </c>
      <c r="L35" s="27">
        <v>3</v>
      </c>
      <c r="M35" s="38">
        <f t="shared" si="1"/>
        <v>26</v>
      </c>
    </row>
    <row r="36" spans="1:13" ht="12.75">
      <c r="A36" s="35" t="s">
        <v>24</v>
      </c>
      <c r="B36" s="35"/>
      <c r="C36" s="27">
        <v>3</v>
      </c>
      <c r="D36" s="27"/>
      <c r="E36" s="27">
        <v>3</v>
      </c>
      <c r="F36" s="27">
        <v>3</v>
      </c>
      <c r="G36" s="27">
        <v>3</v>
      </c>
      <c r="H36" s="33">
        <v>3</v>
      </c>
      <c r="I36" s="33">
        <v>3</v>
      </c>
      <c r="J36" s="33"/>
      <c r="K36" s="27">
        <v>3</v>
      </c>
      <c r="L36" s="27">
        <v>3</v>
      </c>
      <c r="M36" s="38">
        <f t="shared" si="1"/>
        <v>24</v>
      </c>
    </row>
    <row r="37" spans="1:13" ht="12.75">
      <c r="A37" s="35" t="s">
        <v>25</v>
      </c>
      <c r="B37" s="35"/>
      <c r="C37" s="27">
        <v>5</v>
      </c>
      <c r="D37" s="27"/>
      <c r="E37" s="27">
        <v>5</v>
      </c>
      <c r="F37" s="27">
        <v>5</v>
      </c>
      <c r="G37" s="27">
        <v>5</v>
      </c>
      <c r="H37" s="33">
        <v>5</v>
      </c>
      <c r="I37" s="33">
        <v>5</v>
      </c>
      <c r="J37" s="33"/>
      <c r="K37" s="27">
        <v>5</v>
      </c>
      <c r="L37" s="27">
        <v>5</v>
      </c>
      <c r="M37" s="38">
        <f t="shared" si="1"/>
        <v>40</v>
      </c>
    </row>
    <row r="38" spans="1:13" ht="12.75">
      <c r="A38" s="35" t="s">
        <v>44</v>
      </c>
      <c r="B38" s="35"/>
      <c r="C38" s="27"/>
      <c r="D38" s="27"/>
      <c r="E38" s="27"/>
      <c r="F38" s="27"/>
      <c r="G38" s="27"/>
      <c r="H38" s="33">
        <v>1</v>
      </c>
      <c r="I38" s="33">
        <v>1</v>
      </c>
      <c r="J38" s="33"/>
      <c r="K38" s="27">
        <v>2</v>
      </c>
      <c r="L38" s="27">
        <v>2</v>
      </c>
      <c r="M38" s="38">
        <f t="shared" si="1"/>
        <v>6</v>
      </c>
    </row>
    <row r="39" spans="1:13" ht="12.75">
      <c r="A39" s="35" t="s">
        <v>45</v>
      </c>
      <c r="B39" s="35"/>
      <c r="C39" s="27">
        <v>2</v>
      </c>
      <c r="D39" s="27"/>
      <c r="E39" s="27">
        <v>2</v>
      </c>
      <c r="F39" s="27">
        <v>2</v>
      </c>
      <c r="G39" s="27">
        <v>2</v>
      </c>
      <c r="H39" s="33">
        <v>2</v>
      </c>
      <c r="I39" s="33">
        <v>2</v>
      </c>
      <c r="J39" s="33"/>
      <c r="K39" s="27">
        <v>2</v>
      </c>
      <c r="L39" s="27">
        <v>2</v>
      </c>
      <c r="M39" s="38">
        <f t="shared" si="1"/>
        <v>16</v>
      </c>
    </row>
    <row r="40" spans="1:13" ht="25.5">
      <c r="A40" s="35" t="s">
        <v>46</v>
      </c>
      <c r="B40" s="35"/>
      <c r="C40" s="27"/>
      <c r="D40" s="27"/>
      <c r="E40" s="27">
        <v>1</v>
      </c>
      <c r="F40" s="27">
        <v>1</v>
      </c>
      <c r="G40" s="27">
        <v>1</v>
      </c>
      <c r="H40" s="33">
        <v>1</v>
      </c>
      <c r="I40" s="33">
        <v>1</v>
      </c>
      <c r="J40" s="33"/>
      <c r="K40" s="27">
        <v>1</v>
      </c>
      <c r="L40" s="27">
        <v>1</v>
      </c>
      <c r="M40" s="38">
        <f t="shared" si="1"/>
        <v>7</v>
      </c>
    </row>
    <row r="41" spans="1:13" ht="12.75">
      <c r="A41" s="35" t="s">
        <v>47</v>
      </c>
      <c r="B41" s="35"/>
      <c r="C41" s="27"/>
      <c r="D41" s="27"/>
      <c r="E41" s="27">
        <v>1</v>
      </c>
      <c r="F41" s="27">
        <v>2</v>
      </c>
      <c r="G41" s="27">
        <v>2</v>
      </c>
      <c r="H41" s="33">
        <v>2</v>
      </c>
      <c r="I41" s="33">
        <v>2</v>
      </c>
      <c r="J41" s="33"/>
      <c r="K41" s="27">
        <v>2</v>
      </c>
      <c r="L41" s="27">
        <v>2</v>
      </c>
      <c r="M41" s="38">
        <f t="shared" si="1"/>
        <v>13</v>
      </c>
    </row>
    <row r="42" spans="1:13" ht="12.75">
      <c r="A42" s="35" t="s">
        <v>48</v>
      </c>
      <c r="B42" s="35"/>
      <c r="C42" s="27">
        <v>2</v>
      </c>
      <c r="D42" s="27"/>
      <c r="E42" s="27"/>
      <c r="F42" s="27"/>
      <c r="G42" s="27"/>
      <c r="H42" s="88"/>
      <c r="I42" s="88"/>
      <c r="J42" s="88"/>
      <c r="K42" s="27"/>
      <c r="L42" s="27"/>
      <c r="M42" s="38">
        <f t="shared" si="1"/>
        <v>2</v>
      </c>
    </row>
    <row r="43" spans="1:13" ht="12.75">
      <c r="A43" s="35" t="s">
        <v>49</v>
      </c>
      <c r="B43" s="35"/>
      <c r="C43" s="27"/>
      <c r="D43" s="27"/>
      <c r="E43" s="27"/>
      <c r="F43" s="27">
        <v>2</v>
      </c>
      <c r="G43" s="27">
        <v>2</v>
      </c>
      <c r="H43" s="33">
        <v>2</v>
      </c>
      <c r="I43" s="33">
        <v>2</v>
      </c>
      <c r="J43" s="33"/>
      <c r="K43" s="27">
        <v>2</v>
      </c>
      <c r="L43" s="27">
        <v>2</v>
      </c>
      <c r="M43" s="38">
        <f t="shared" si="1"/>
        <v>12</v>
      </c>
    </row>
    <row r="44" spans="1:13" ht="12.75">
      <c r="A44" s="35" t="s">
        <v>50</v>
      </c>
      <c r="B44" s="35"/>
      <c r="C44" s="27"/>
      <c r="D44" s="27"/>
      <c r="E44" s="27"/>
      <c r="F44" s="27"/>
      <c r="G44" s="27"/>
      <c r="H44" s="33">
        <v>2</v>
      </c>
      <c r="I44" s="33">
        <v>2</v>
      </c>
      <c r="J44" s="33"/>
      <c r="K44" s="27">
        <v>2</v>
      </c>
      <c r="L44" s="27">
        <v>2</v>
      </c>
      <c r="M44" s="38">
        <f t="shared" si="1"/>
        <v>8</v>
      </c>
    </row>
    <row r="45" spans="1:13" ht="12.75">
      <c r="A45" s="35" t="s">
        <v>51</v>
      </c>
      <c r="B45" s="35"/>
      <c r="C45" s="27"/>
      <c r="D45" s="27"/>
      <c r="E45" s="27">
        <v>1</v>
      </c>
      <c r="F45" s="27">
        <v>2</v>
      </c>
      <c r="G45" s="27">
        <v>2</v>
      </c>
      <c r="H45" s="33">
        <v>2</v>
      </c>
      <c r="I45" s="33">
        <v>2</v>
      </c>
      <c r="J45" s="33"/>
      <c r="K45" s="27">
        <v>2</v>
      </c>
      <c r="L45" s="27">
        <v>2</v>
      </c>
      <c r="M45" s="38">
        <f t="shared" si="1"/>
        <v>13</v>
      </c>
    </row>
    <row r="46" spans="1:13" ht="25.5">
      <c r="A46" s="35" t="s">
        <v>52</v>
      </c>
      <c r="B46" s="35"/>
      <c r="C46" s="27">
        <v>2</v>
      </c>
      <c r="D46" s="27"/>
      <c r="E46" s="27">
        <v>2</v>
      </c>
      <c r="F46" s="27">
        <v>2</v>
      </c>
      <c r="G46" s="27">
        <v>2</v>
      </c>
      <c r="H46" s="33">
        <v>1</v>
      </c>
      <c r="I46" s="33">
        <v>1</v>
      </c>
      <c r="J46" s="33"/>
      <c r="K46" s="27">
        <v>1</v>
      </c>
      <c r="L46" s="27">
        <v>1</v>
      </c>
      <c r="M46" s="38">
        <f t="shared" si="1"/>
        <v>12</v>
      </c>
    </row>
    <row r="47" spans="1:13" ht="12.75">
      <c r="A47" s="35" t="s">
        <v>53</v>
      </c>
      <c r="B47" s="35"/>
      <c r="C47" s="27">
        <v>2</v>
      </c>
      <c r="D47" s="27"/>
      <c r="E47" s="27">
        <v>2</v>
      </c>
      <c r="F47" s="27">
        <v>2</v>
      </c>
      <c r="G47" s="27">
        <v>2</v>
      </c>
      <c r="H47" s="33">
        <v>1</v>
      </c>
      <c r="I47" s="33">
        <v>1</v>
      </c>
      <c r="J47" s="33"/>
      <c r="K47" s="27"/>
      <c r="L47" s="27"/>
      <c r="M47" s="38">
        <f t="shared" si="1"/>
        <v>10</v>
      </c>
    </row>
    <row r="48" spans="1:13" ht="25.5">
      <c r="A48" s="35" t="s">
        <v>54</v>
      </c>
      <c r="B48" s="35"/>
      <c r="C48" s="27"/>
      <c r="D48" s="27"/>
      <c r="E48" s="27"/>
      <c r="F48" s="27"/>
      <c r="G48" s="27"/>
      <c r="H48" s="33">
        <v>1</v>
      </c>
      <c r="I48" s="33">
        <v>1</v>
      </c>
      <c r="J48" s="33"/>
      <c r="K48" s="27"/>
      <c r="L48" s="27"/>
      <c r="M48" s="38">
        <f t="shared" si="1"/>
        <v>2</v>
      </c>
    </row>
    <row r="49" spans="1:13" ht="12.75">
      <c r="A49" s="35" t="s">
        <v>29</v>
      </c>
      <c r="B49" s="35"/>
      <c r="C49" s="27">
        <v>3</v>
      </c>
      <c r="D49" s="27"/>
      <c r="E49" s="27">
        <v>3</v>
      </c>
      <c r="F49" s="27">
        <v>3</v>
      </c>
      <c r="G49" s="27">
        <v>3</v>
      </c>
      <c r="H49" s="33">
        <v>3</v>
      </c>
      <c r="I49" s="33">
        <v>3</v>
      </c>
      <c r="J49" s="33"/>
      <c r="K49" s="27">
        <v>3</v>
      </c>
      <c r="L49" s="27">
        <v>3</v>
      </c>
      <c r="M49" s="38">
        <f t="shared" si="1"/>
        <v>24</v>
      </c>
    </row>
    <row r="50" spans="1:13" ht="24.75" customHeight="1" hidden="1" outlineLevel="1">
      <c r="A50" s="36" t="s">
        <v>30</v>
      </c>
      <c r="B50" s="37" t="s">
        <v>20</v>
      </c>
      <c r="C50" s="29">
        <v>26</v>
      </c>
      <c r="D50" s="29">
        <v>27</v>
      </c>
      <c r="E50" s="29"/>
      <c r="F50" s="29">
        <v>29</v>
      </c>
      <c r="G50" s="29"/>
      <c r="H50" s="29">
        <v>30</v>
      </c>
      <c r="I50" s="29"/>
      <c r="J50" s="78">
        <f>SUM(C50:I50)</f>
        <v>112</v>
      </c>
      <c r="K50" s="41"/>
      <c r="M50" s="40">
        <f aca="true" t="shared" si="2" ref="M50:M69">C50+D50+E50+F50+G50+H50+I50+L50+J50+K50</f>
        <v>224</v>
      </c>
    </row>
    <row r="51" spans="1:13" ht="39" customHeight="1" hidden="1" outlineLevel="1">
      <c r="A51" s="36"/>
      <c r="B51" s="37" t="s">
        <v>23</v>
      </c>
      <c r="C51" s="29">
        <v>26</v>
      </c>
      <c r="D51" s="29">
        <v>27</v>
      </c>
      <c r="E51" s="29"/>
      <c r="F51" s="29">
        <v>29</v>
      </c>
      <c r="G51" s="29"/>
      <c r="H51" s="29">
        <v>31</v>
      </c>
      <c r="I51" s="29"/>
      <c r="J51" s="29">
        <f>SUM(C51:I51)</f>
        <v>113</v>
      </c>
      <c r="K51" s="41"/>
      <c r="M51" s="40">
        <f t="shared" si="2"/>
        <v>226</v>
      </c>
    </row>
    <row r="52" spans="1:13" ht="13.5" customHeight="1" collapsed="1">
      <c r="A52" s="129" t="s">
        <v>31</v>
      </c>
      <c r="B52" s="130"/>
      <c r="C52" s="130"/>
      <c r="D52" s="130"/>
      <c r="E52" s="130"/>
      <c r="F52" s="130"/>
      <c r="G52" s="130"/>
      <c r="H52" s="130"/>
      <c r="I52" s="130"/>
      <c r="J52" s="131"/>
      <c r="K52" s="79"/>
      <c r="M52" s="40">
        <f t="shared" si="2"/>
        <v>0</v>
      </c>
    </row>
    <row r="53" spans="1:13" ht="12.75">
      <c r="A53" s="35" t="s">
        <v>32</v>
      </c>
      <c r="B53" s="35"/>
      <c r="C53" s="27">
        <v>1</v>
      </c>
      <c r="D53" s="27"/>
      <c r="E53" s="27">
        <v>1</v>
      </c>
      <c r="F53" s="27">
        <v>1</v>
      </c>
      <c r="G53" s="27">
        <v>1</v>
      </c>
      <c r="H53" s="27"/>
      <c r="I53" s="27"/>
      <c r="J53" s="27"/>
      <c r="K53" s="27">
        <v>1</v>
      </c>
      <c r="L53" s="89">
        <v>1</v>
      </c>
      <c r="M53" s="38">
        <f>SUM(C53:L53)</f>
        <v>6</v>
      </c>
    </row>
    <row r="54" spans="1:13" ht="25.5" hidden="1" outlineLevel="1">
      <c r="A54" s="35" t="s">
        <v>20</v>
      </c>
      <c r="B54" s="35" t="s">
        <v>33</v>
      </c>
      <c r="C54" s="27">
        <v>1</v>
      </c>
      <c r="D54" s="27"/>
      <c r="E54" s="27">
        <v>1</v>
      </c>
      <c r="F54" s="27">
        <v>1</v>
      </c>
      <c r="G54" s="27">
        <v>1</v>
      </c>
      <c r="H54" s="27"/>
      <c r="I54" s="27">
        <v>1</v>
      </c>
      <c r="J54" s="27"/>
      <c r="K54" s="27">
        <v>1</v>
      </c>
      <c r="L54" s="89"/>
      <c r="M54" s="38">
        <f t="shared" si="2"/>
        <v>6</v>
      </c>
    </row>
    <row r="55" spans="1:13" ht="25.5" collapsed="1">
      <c r="A55" s="35" t="s">
        <v>34</v>
      </c>
      <c r="B55" s="35" t="s">
        <v>35</v>
      </c>
      <c r="C55" s="27">
        <v>4</v>
      </c>
      <c r="D55" s="27"/>
      <c r="E55" s="27">
        <v>4</v>
      </c>
      <c r="F55" s="27">
        <v>4</v>
      </c>
      <c r="G55" s="27">
        <v>4</v>
      </c>
      <c r="H55" s="27">
        <v>4</v>
      </c>
      <c r="I55" s="27">
        <v>4</v>
      </c>
      <c r="J55" s="27"/>
      <c r="K55" s="27">
        <v>4</v>
      </c>
      <c r="L55" s="89">
        <v>4</v>
      </c>
      <c r="M55" s="38">
        <f>SUM(C55:L55)</f>
        <v>32</v>
      </c>
    </row>
    <row r="56" spans="1:13" ht="13.5" customHeight="1">
      <c r="A56" s="136" t="s">
        <v>36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29"/>
      <c r="M56" s="40"/>
    </row>
    <row r="57" spans="1:13" ht="25.5" hidden="1" outlineLevel="1">
      <c r="A57" s="35" t="s">
        <v>20</v>
      </c>
      <c r="B57" s="35"/>
      <c r="C57" s="25">
        <v>3</v>
      </c>
      <c r="D57" s="25">
        <v>3</v>
      </c>
      <c r="E57" s="25"/>
      <c r="F57" s="25">
        <v>3</v>
      </c>
      <c r="G57" s="25"/>
      <c r="H57" s="25">
        <v>3</v>
      </c>
      <c r="I57" s="25"/>
      <c r="J57" s="29"/>
      <c r="K57" s="29">
        <f>C57+D57+E57+F57+G57+H57+I57+J57</f>
        <v>12</v>
      </c>
      <c r="M57" s="40">
        <f t="shared" si="2"/>
        <v>24</v>
      </c>
    </row>
    <row r="58" spans="1:13" ht="25.5" collapsed="1">
      <c r="A58" s="35" t="s">
        <v>23</v>
      </c>
      <c r="B58" s="35"/>
      <c r="C58" s="27"/>
      <c r="D58" s="27"/>
      <c r="E58" s="27"/>
      <c r="F58" s="27"/>
      <c r="G58" s="27"/>
      <c r="H58" s="27"/>
      <c r="I58" s="27"/>
      <c r="J58" s="27"/>
      <c r="K58" s="27"/>
      <c r="L58" s="89"/>
      <c r="M58" s="38"/>
    </row>
    <row r="59" spans="1:13" ht="27" customHeight="1" hidden="1" outlineLevel="1">
      <c r="A59" s="10" t="s">
        <v>30</v>
      </c>
      <c r="B59" s="11" t="s">
        <v>20</v>
      </c>
      <c r="C59" s="28">
        <v>5</v>
      </c>
      <c r="D59" s="28"/>
      <c r="E59" s="28">
        <v>5</v>
      </c>
      <c r="F59" s="28">
        <v>5</v>
      </c>
      <c r="G59" s="28">
        <v>5</v>
      </c>
      <c r="H59" s="28"/>
      <c r="I59" s="28"/>
      <c r="J59" s="28"/>
      <c r="K59" s="28">
        <v>6</v>
      </c>
      <c r="L59" s="80"/>
      <c r="M59" s="38">
        <f t="shared" si="2"/>
        <v>26</v>
      </c>
    </row>
    <row r="60" spans="1:13" ht="40.5" customHeight="1" hidden="1" outlineLevel="1">
      <c r="A60" s="10"/>
      <c r="B60" s="11" t="s">
        <v>23</v>
      </c>
      <c r="C60" s="28">
        <v>7</v>
      </c>
      <c r="D60" s="28"/>
      <c r="E60" s="28">
        <v>7</v>
      </c>
      <c r="F60" s="28">
        <v>7</v>
      </c>
      <c r="G60" s="28">
        <v>7</v>
      </c>
      <c r="H60" s="28"/>
      <c r="I60" s="28"/>
      <c r="J60" s="28"/>
      <c r="K60" s="28">
        <v>8</v>
      </c>
      <c r="L60" s="80"/>
      <c r="M60" s="38">
        <f t="shared" si="2"/>
        <v>36</v>
      </c>
    </row>
    <row r="61" spans="1:13" ht="25.5" customHeight="1" hidden="1" outlineLevel="1">
      <c r="A61" s="10" t="s">
        <v>55</v>
      </c>
      <c r="B61" s="10"/>
      <c r="C61" s="28">
        <v>31</v>
      </c>
      <c r="D61" s="28"/>
      <c r="E61" s="28">
        <v>32</v>
      </c>
      <c r="F61" s="28">
        <v>32</v>
      </c>
      <c r="G61" s="28">
        <v>34</v>
      </c>
      <c r="H61" s="28"/>
      <c r="I61" s="28"/>
      <c r="J61" s="28"/>
      <c r="K61" s="28">
        <v>35</v>
      </c>
      <c r="L61" s="80"/>
      <c r="M61" s="38">
        <f t="shared" si="2"/>
        <v>164</v>
      </c>
    </row>
    <row r="62" spans="1:13" ht="38.25" hidden="1" outlineLevel="1">
      <c r="A62" s="10" t="s">
        <v>56</v>
      </c>
      <c r="B62" s="10"/>
      <c r="C62" s="28">
        <v>33</v>
      </c>
      <c r="D62" s="28"/>
      <c r="E62" s="28">
        <v>34</v>
      </c>
      <c r="F62" s="28">
        <v>34</v>
      </c>
      <c r="G62" s="28">
        <v>36</v>
      </c>
      <c r="H62" s="28"/>
      <c r="I62" s="28"/>
      <c r="J62" s="28"/>
      <c r="K62" s="28">
        <v>38</v>
      </c>
      <c r="L62" s="80"/>
      <c r="M62" s="38">
        <f t="shared" si="2"/>
        <v>175</v>
      </c>
    </row>
    <row r="63" spans="1:13" ht="25.5" customHeight="1" collapsed="1">
      <c r="A63" s="10" t="s">
        <v>37</v>
      </c>
      <c r="B63" s="10"/>
      <c r="C63" s="28">
        <v>32</v>
      </c>
      <c r="D63" s="28"/>
      <c r="E63" s="28">
        <v>33</v>
      </c>
      <c r="F63" s="28">
        <v>35</v>
      </c>
      <c r="G63" s="28">
        <v>35</v>
      </c>
      <c r="H63" s="28">
        <v>36</v>
      </c>
      <c r="I63" s="28">
        <v>36</v>
      </c>
      <c r="J63" s="28"/>
      <c r="K63" s="28">
        <v>36</v>
      </c>
      <c r="L63" s="80">
        <v>36</v>
      </c>
      <c r="M63" s="38">
        <f>SUM(C63:L63)</f>
        <v>279</v>
      </c>
    </row>
    <row r="64" spans="1:13" ht="13.5" customHeight="1">
      <c r="A64" s="102" t="s">
        <v>38</v>
      </c>
      <c r="B64" s="138"/>
      <c r="C64" s="138"/>
      <c r="D64" s="138"/>
      <c r="E64" s="138"/>
      <c r="F64" s="138"/>
      <c r="G64" s="138"/>
      <c r="H64" s="138"/>
      <c r="I64" s="138"/>
      <c r="J64" s="138"/>
      <c r="K64" s="29"/>
      <c r="M64" s="40"/>
    </row>
    <row r="65" spans="1:13" ht="25.5">
      <c r="A65" s="37" t="s">
        <v>36</v>
      </c>
      <c r="B65" s="37"/>
      <c r="C65" s="27">
        <v>2</v>
      </c>
      <c r="D65" s="27"/>
      <c r="E65" s="27">
        <v>2</v>
      </c>
      <c r="F65" s="27">
        <v>2</v>
      </c>
      <c r="G65" s="27">
        <v>2</v>
      </c>
      <c r="H65" s="27">
        <v>2</v>
      </c>
      <c r="I65" s="27">
        <v>2</v>
      </c>
      <c r="J65" s="27"/>
      <c r="K65" s="27">
        <v>3</v>
      </c>
      <c r="L65" s="27">
        <v>3</v>
      </c>
      <c r="M65" s="38">
        <f>SUM(C65:L65)</f>
        <v>18</v>
      </c>
    </row>
    <row r="66" spans="1:13" ht="12.75">
      <c r="A66" s="37" t="s">
        <v>125</v>
      </c>
      <c r="B66" s="37"/>
      <c r="C66" s="27">
        <v>1</v>
      </c>
      <c r="D66" s="27"/>
      <c r="E66" s="27">
        <v>1</v>
      </c>
      <c r="F66" s="27">
        <v>1</v>
      </c>
      <c r="G66" s="27">
        <v>1</v>
      </c>
      <c r="H66" s="27">
        <v>1</v>
      </c>
      <c r="I66" s="27">
        <v>1</v>
      </c>
      <c r="J66" s="27"/>
      <c r="K66" s="27">
        <v>1</v>
      </c>
      <c r="L66" s="27">
        <v>1</v>
      </c>
      <c r="M66" s="38">
        <f>SUM(C66:L66)</f>
        <v>8</v>
      </c>
    </row>
    <row r="67" spans="1:13" ht="27.75" customHeight="1">
      <c r="A67" s="37" t="s">
        <v>57</v>
      </c>
      <c r="B67" s="37"/>
      <c r="C67" s="27">
        <v>2</v>
      </c>
      <c r="D67" s="27"/>
      <c r="E67" s="27">
        <v>2</v>
      </c>
      <c r="F67" s="27">
        <v>3</v>
      </c>
      <c r="G67" s="27">
        <v>3</v>
      </c>
      <c r="H67" s="27">
        <v>3</v>
      </c>
      <c r="I67" s="27">
        <v>3</v>
      </c>
      <c r="J67" s="27"/>
      <c r="K67" s="27">
        <v>3</v>
      </c>
      <c r="L67" s="27">
        <v>3</v>
      </c>
      <c r="M67" s="38">
        <f>SUM(C67:L67)</f>
        <v>22</v>
      </c>
    </row>
    <row r="68" spans="1:13" ht="12.75">
      <c r="A68" s="37" t="s">
        <v>15</v>
      </c>
      <c r="B68" s="37"/>
      <c r="C68" s="27"/>
      <c r="D68" s="27"/>
      <c r="E68" s="27"/>
      <c r="F68" s="27"/>
      <c r="G68" s="27"/>
      <c r="H68" s="27"/>
      <c r="I68" s="27"/>
      <c r="J68" s="27"/>
      <c r="K68" s="27">
        <v>3</v>
      </c>
      <c r="L68" s="27">
        <v>3</v>
      </c>
      <c r="M68" s="38">
        <f>SUM(C68:L68)</f>
        <v>6</v>
      </c>
    </row>
    <row r="69" spans="1:13" ht="13.5" customHeight="1" hidden="1" outlineLevel="1">
      <c r="A69" s="11" t="s">
        <v>58</v>
      </c>
      <c r="B69" s="11"/>
      <c r="C69" s="8">
        <v>6</v>
      </c>
      <c r="D69" s="8">
        <v>6</v>
      </c>
      <c r="E69" s="8"/>
      <c r="F69" s="8"/>
      <c r="G69" s="8"/>
      <c r="H69" s="8"/>
      <c r="I69" s="8">
        <v>12</v>
      </c>
      <c r="J69" s="8"/>
      <c r="K69" s="8"/>
      <c r="L69" s="8"/>
      <c r="M69" s="40">
        <f t="shared" si="2"/>
        <v>24</v>
      </c>
    </row>
    <row r="70" spans="1:13" ht="12.75" collapsed="1">
      <c r="A70" s="13"/>
      <c r="C70">
        <f aca="true" t="shared" si="3" ref="C70:I70">C63+C65+C66+C67+C68</f>
        <v>37</v>
      </c>
      <c r="D70">
        <f>D63+D65+D66+D67+D68</f>
        <v>0</v>
      </c>
      <c r="E70">
        <f t="shared" si="3"/>
        <v>38</v>
      </c>
      <c r="F70">
        <f>F63+F65+F66+F67+F68</f>
        <v>41</v>
      </c>
      <c r="G70" s="24">
        <f t="shared" si="3"/>
        <v>41</v>
      </c>
      <c r="H70" s="24">
        <f>H63+H65+H66+H67+H68</f>
        <v>42</v>
      </c>
      <c r="I70">
        <f t="shared" si="3"/>
        <v>42</v>
      </c>
      <c r="J70">
        <f>J63+J65+J66+J67+J68</f>
        <v>0</v>
      </c>
      <c r="K70">
        <f>K63+K65+K66+K67+K68</f>
        <v>46</v>
      </c>
      <c r="L70">
        <f>L63+L65+L66+L67+L68</f>
        <v>46</v>
      </c>
      <c r="M70" s="40">
        <f>SUM(C70:L70)</f>
        <v>333</v>
      </c>
    </row>
    <row r="71" ht="12.75">
      <c r="B71" s="13" t="s">
        <v>59</v>
      </c>
    </row>
    <row r="72" ht="13.5" thickBot="1">
      <c r="A72" s="13"/>
    </row>
    <row r="73" spans="1:7" ht="13.5" thickTop="1">
      <c r="A73" s="111" t="s">
        <v>19</v>
      </c>
      <c r="B73" s="112"/>
      <c r="C73" s="112"/>
      <c r="D73" s="112"/>
      <c r="E73" s="112"/>
      <c r="F73" s="113"/>
      <c r="G73" s="14"/>
    </row>
    <row r="74" spans="1:7" ht="13.5" thickBot="1">
      <c r="A74" s="114"/>
      <c r="B74" s="115"/>
      <c r="C74" s="115"/>
      <c r="D74" s="115"/>
      <c r="E74" s="115"/>
      <c r="F74" s="116"/>
      <c r="G74" s="14"/>
    </row>
    <row r="75" spans="1:7" ht="13.5" thickTop="1">
      <c r="A75" s="111" t="s">
        <v>60</v>
      </c>
      <c r="B75" s="112"/>
      <c r="C75" s="112"/>
      <c r="D75" s="112"/>
      <c r="E75" s="112"/>
      <c r="F75" s="113"/>
      <c r="G75" s="14"/>
    </row>
    <row r="76" spans="1:7" ht="12.75">
      <c r="A76" s="117"/>
      <c r="B76" s="118"/>
      <c r="C76" s="118"/>
      <c r="D76" s="118"/>
      <c r="E76" s="118"/>
      <c r="F76" s="119"/>
      <c r="G76" s="14"/>
    </row>
    <row r="77" spans="1:14" ht="25.5" customHeight="1">
      <c r="A77" s="110" t="s">
        <v>61</v>
      </c>
      <c r="B77" s="102" t="s">
        <v>16</v>
      </c>
      <c r="C77" s="102"/>
      <c r="D77" s="102" t="s">
        <v>62</v>
      </c>
      <c r="E77" s="102"/>
      <c r="F77" s="102"/>
      <c r="G77" s="1"/>
      <c r="H77" s="5"/>
      <c r="I77" s="5"/>
      <c r="J77" s="4"/>
      <c r="K77" s="1"/>
      <c r="L77" s="5"/>
      <c r="M77" s="52"/>
      <c r="N77" s="39"/>
    </row>
    <row r="78" spans="1:14" ht="12.75">
      <c r="A78" s="110"/>
      <c r="B78" s="102"/>
      <c r="C78" s="102"/>
      <c r="D78" s="102" t="s">
        <v>63</v>
      </c>
      <c r="E78" s="102"/>
      <c r="F78" s="102"/>
      <c r="G78" s="44" t="s">
        <v>147</v>
      </c>
      <c r="H78" s="44" t="s">
        <v>148</v>
      </c>
      <c r="I78" s="44"/>
      <c r="J78" s="44"/>
      <c r="K78" s="44" t="s">
        <v>149</v>
      </c>
      <c r="L78" s="44" t="s">
        <v>150</v>
      </c>
      <c r="M78" s="53" t="s">
        <v>151</v>
      </c>
      <c r="N78" s="86">
        <v>85</v>
      </c>
    </row>
    <row r="79" spans="1:14" ht="12.75">
      <c r="A79" s="110"/>
      <c r="B79" s="108" t="s">
        <v>21</v>
      </c>
      <c r="C79" s="108"/>
      <c r="D79" s="102" t="s">
        <v>64</v>
      </c>
      <c r="E79" s="102"/>
      <c r="F79" s="102"/>
      <c r="G79" s="45">
        <v>1</v>
      </c>
      <c r="H79" s="45"/>
      <c r="I79" s="45"/>
      <c r="J79" s="45"/>
      <c r="K79" s="45">
        <v>1</v>
      </c>
      <c r="L79" s="45"/>
      <c r="M79" s="45">
        <v>1</v>
      </c>
      <c r="N79" s="86">
        <f>SUM(G79:M79)</f>
        <v>3</v>
      </c>
    </row>
    <row r="80" spans="1:14" ht="12.75">
      <c r="A80" s="110"/>
      <c r="B80" s="108" t="s">
        <v>43</v>
      </c>
      <c r="C80" s="108"/>
      <c r="D80" s="102" t="s">
        <v>65</v>
      </c>
      <c r="E80" s="102"/>
      <c r="F80" s="102"/>
      <c r="G80" s="45">
        <v>3</v>
      </c>
      <c r="H80" s="45"/>
      <c r="I80" s="45"/>
      <c r="J80" s="45"/>
      <c r="K80" s="45">
        <v>3</v>
      </c>
      <c r="L80" s="45"/>
      <c r="M80" s="45">
        <v>3</v>
      </c>
      <c r="N80" s="86">
        <f aca="true" t="shared" si="4" ref="N80:N89">SUM(G80:M80)</f>
        <v>9</v>
      </c>
    </row>
    <row r="81" spans="1:14" ht="12.75">
      <c r="A81" s="110"/>
      <c r="B81" s="108" t="s">
        <v>24</v>
      </c>
      <c r="C81" s="108"/>
      <c r="D81" s="102" t="s">
        <v>65</v>
      </c>
      <c r="E81" s="102"/>
      <c r="F81" s="102"/>
      <c r="G81" s="45">
        <v>3</v>
      </c>
      <c r="H81" s="45">
        <v>3</v>
      </c>
      <c r="I81" s="45"/>
      <c r="J81" s="45"/>
      <c r="K81" s="45">
        <v>3</v>
      </c>
      <c r="L81" s="45">
        <v>3</v>
      </c>
      <c r="M81" s="45">
        <v>3</v>
      </c>
      <c r="N81" s="86">
        <f t="shared" si="4"/>
        <v>15</v>
      </c>
    </row>
    <row r="82" spans="1:14" ht="12.75">
      <c r="A82" s="110"/>
      <c r="B82" s="108" t="s">
        <v>25</v>
      </c>
      <c r="C82" s="108"/>
      <c r="D82" s="102" t="s">
        <v>66</v>
      </c>
      <c r="E82" s="102"/>
      <c r="F82" s="102"/>
      <c r="G82" s="45"/>
      <c r="H82" s="45">
        <v>4</v>
      </c>
      <c r="I82" s="45"/>
      <c r="J82" s="45"/>
      <c r="K82" s="45"/>
      <c r="L82" s="45">
        <v>4</v>
      </c>
      <c r="M82" s="45"/>
      <c r="N82" s="86">
        <f t="shared" si="4"/>
        <v>8</v>
      </c>
    </row>
    <row r="83" spans="1:14" ht="12.75">
      <c r="A83" s="110"/>
      <c r="B83" s="108" t="s">
        <v>45</v>
      </c>
      <c r="C83" s="108"/>
      <c r="D83" s="102" t="s">
        <v>67</v>
      </c>
      <c r="E83" s="102"/>
      <c r="F83" s="102"/>
      <c r="G83" s="45">
        <v>2</v>
      </c>
      <c r="H83" s="45"/>
      <c r="I83" s="45"/>
      <c r="J83" s="45"/>
      <c r="K83" s="45">
        <v>2</v>
      </c>
      <c r="L83" s="45"/>
      <c r="M83" s="45">
        <v>2</v>
      </c>
      <c r="N83" s="86">
        <f t="shared" si="4"/>
        <v>6</v>
      </c>
    </row>
    <row r="84" spans="1:14" ht="12.75" customHeight="1">
      <c r="A84" s="110"/>
      <c r="B84" s="108" t="s">
        <v>68</v>
      </c>
      <c r="C84" s="108"/>
      <c r="D84" s="109" t="s">
        <v>67</v>
      </c>
      <c r="E84" s="109"/>
      <c r="F84" s="109"/>
      <c r="G84" s="45">
        <v>2</v>
      </c>
      <c r="H84" s="45"/>
      <c r="I84" s="45"/>
      <c r="J84" s="45"/>
      <c r="K84" s="45">
        <v>2</v>
      </c>
      <c r="L84" s="45"/>
      <c r="M84" s="45">
        <v>2</v>
      </c>
      <c r="N84" s="86">
        <f t="shared" si="4"/>
        <v>6</v>
      </c>
    </row>
    <row r="85" spans="1:14" ht="12.75">
      <c r="A85" s="110"/>
      <c r="B85" s="108" t="s">
        <v>69</v>
      </c>
      <c r="C85" s="108"/>
      <c r="D85" s="109"/>
      <c r="E85" s="109"/>
      <c r="F85" s="109"/>
      <c r="G85" s="45"/>
      <c r="H85" s="45"/>
      <c r="I85" s="45"/>
      <c r="J85" s="45"/>
      <c r="K85" s="45"/>
      <c r="L85" s="45"/>
      <c r="M85" s="45"/>
      <c r="N85" s="86">
        <f t="shared" si="4"/>
        <v>0</v>
      </c>
    </row>
    <row r="86" spans="1:14" ht="12.75">
      <c r="A86" s="110"/>
      <c r="B86" s="108" t="s">
        <v>127</v>
      </c>
      <c r="C86" s="108"/>
      <c r="D86" s="102" t="s">
        <v>65</v>
      </c>
      <c r="E86" s="102"/>
      <c r="F86" s="102"/>
      <c r="G86" s="45"/>
      <c r="H86" s="45"/>
      <c r="I86" s="45"/>
      <c r="J86" s="45"/>
      <c r="K86" s="45"/>
      <c r="L86" s="45"/>
      <c r="M86" s="45"/>
      <c r="N86" s="86">
        <f t="shared" si="4"/>
        <v>0</v>
      </c>
    </row>
    <row r="87" spans="1:14" ht="15.75" customHeight="1">
      <c r="A87" s="110"/>
      <c r="B87" s="108" t="s">
        <v>54</v>
      </c>
      <c r="C87" s="108"/>
      <c r="D87" s="102" t="s">
        <v>71</v>
      </c>
      <c r="E87" s="102"/>
      <c r="F87" s="102"/>
      <c r="G87" s="45">
        <v>1</v>
      </c>
      <c r="H87" s="45">
        <v>1</v>
      </c>
      <c r="I87" s="45"/>
      <c r="J87" s="45"/>
      <c r="K87" s="45">
        <v>1</v>
      </c>
      <c r="L87" s="45">
        <v>1</v>
      </c>
      <c r="M87" s="45">
        <v>1</v>
      </c>
      <c r="N87" s="86">
        <f t="shared" si="4"/>
        <v>5</v>
      </c>
    </row>
    <row r="88" spans="1:14" ht="12.75">
      <c r="A88" s="110"/>
      <c r="B88" s="108" t="s">
        <v>72</v>
      </c>
      <c r="C88" s="108"/>
      <c r="D88" s="102" t="s">
        <v>67</v>
      </c>
      <c r="E88" s="102"/>
      <c r="F88" s="102"/>
      <c r="G88" s="45">
        <v>3</v>
      </c>
      <c r="H88" s="45">
        <v>3</v>
      </c>
      <c r="I88" s="45"/>
      <c r="J88" s="45"/>
      <c r="K88" s="45">
        <v>3</v>
      </c>
      <c r="L88" s="45">
        <v>3</v>
      </c>
      <c r="M88" s="45">
        <v>3</v>
      </c>
      <c r="N88" s="86">
        <f t="shared" si="4"/>
        <v>15</v>
      </c>
    </row>
    <row r="89" spans="1:14" ht="12.75">
      <c r="A89" s="15"/>
      <c r="B89" s="16"/>
      <c r="C89" s="16"/>
      <c r="D89" s="3" t="s">
        <v>129</v>
      </c>
      <c r="E89" s="3"/>
      <c r="F89" s="3"/>
      <c r="G89" s="45">
        <f>SUM(G79+G80+G81+G82+G83+G84+G85+G86+G87+G88)</f>
        <v>15</v>
      </c>
      <c r="H89" s="45">
        <f>SUM(H79+H80+H81+H82+H83+H84+H85+H86+H87+H88)</f>
        <v>11</v>
      </c>
      <c r="I89" s="45">
        <f>SUM(I79+I80+I81+I82+I83+I84+I85+I86+I87+I88)</f>
        <v>0</v>
      </c>
      <c r="J89" s="45"/>
      <c r="K89" s="29">
        <f>SUM(K79+K80+K85+K86+K87+K81+K83+K88+K84)</f>
        <v>15</v>
      </c>
      <c r="L89" s="45">
        <f>SUM(L79+L80+L81+L82+L83+L84+L85+L86+L87+L88)</f>
        <v>11</v>
      </c>
      <c r="M89" s="45">
        <f>SUM(M79+M80+M81+M82+M83+M84+M85+M86+M87+M88)</f>
        <v>15</v>
      </c>
      <c r="N89" s="86">
        <f t="shared" si="4"/>
        <v>67</v>
      </c>
    </row>
    <row r="90" spans="1:14" ht="14.25">
      <c r="A90" s="106" t="s">
        <v>73</v>
      </c>
      <c r="B90" s="106"/>
      <c r="C90" s="106"/>
      <c r="D90" s="106"/>
      <c r="E90" s="106"/>
      <c r="F90" s="106"/>
      <c r="G90" s="5"/>
      <c r="H90" s="45"/>
      <c r="I90" s="47"/>
      <c r="J90" s="45"/>
      <c r="K90" s="5"/>
      <c r="L90" s="45"/>
      <c r="M90" s="51"/>
      <c r="N90" s="39"/>
    </row>
    <row r="91" spans="1:14" ht="25.5" customHeight="1">
      <c r="A91" s="107" t="s">
        <v>74</v>
      </c>
      <c r="B91" s="102" t="s">
        <v>16</v>
      </c>
      <c r="C91" s="102" t="s">
        <v>75</v>
      </c>
      <c r="D91" s="102"/>
      <c r="E91" s="102"/>
      <c r="F91" s="102"/>
      <c r="G91" s="44"/>
      <c r="H91" s="44"/>
      <c r="I91" s="44"/>
      <c r="J91" s="44"/>
      <c r="K91" s="44"/>
      <c r="L91" s="44"/>
      <c r="M91" s="53"/>
      <c r="N91" s="39"/>
    </row>
    <row r="92" spans="1:14" ht="38.25">
      <c r="A92" s="107"/>
      <c r="B92" s="102"/>
      <c r="C92" s="102" t="s">
        <v>63</v>
      </c>
      <c r="D92" s="102"/>
      <c r="E92" s="3"/>
      <c r="F92" s="3" t="s">
        <v>76</v>
      </c>
      <c r="G92" s="5"/>
      <c r="H92" s="47"/>
      <c r="I92" s="45"/>
      <c r="J92" s="45"/>
      <c r="K92" s="5"/>
      <c r="L92" s="45"/>
      <c r="M92" s="46"/>
      <c r="N92" s="39"/>
    </row>
    <row r="93" spans="1:14" ht="25.5">
      <c r="A93" s="107"/>
      <c r="B93" s="16" t="s">
        <v>21</v>
      </c>
      <c r="C93" s="102" t="s">
        <v>77</v>
      </c>
      <c r="D93" s="102"/>
      <c r="E93" s="3"/>
      <c r="F93" s="17" t="s">
        <v>65</v>
      </c>
      <c r="G93" s="45"/>
      <c r="H93" s="47">
        <v>3</v>
      </c>
      <c r="I93" s="46"/>
      <c r="J93" s="47"/>
      <c r="K93" s="5"/>
      <c r="L93" s="47">
        <v>3</v>
      </c>
      <c r="M93" s="46"/>
      <c r="N93" s="86">
        <f aca="true" t="shared" si="5" ref="N93:N110">SUM(G93:M93)</f>
        <v>6</v>
      </c>
    </row>
    <row r="94" spans="1:14" ht="25.5">
      <c r="A94" s="107"/>
      <c r="B94" s="16" t="s">
        <v>43</v>
      </c>
      <c r="C94" s="102" t="s">
        <v>77</v>
      </c>
      <c r="D94" s="102"/>
      <c r="E94" s="3"/>
      <c r="F94" s="17" t="s">
        <v>78</v>
      </c>
      <c r="G94" s="45"/>
      <c r="H94" s="47">
        <v>5</v>
      </c>
      <c r="I94" s="45"/>
      <c r="J94" s="45"/>
      <c r="K94" s="5"/>
      <c r="L94" s="47">
        <v>5</v>
      </c>
      <c r="M94" s="46"/>
      <c r="N94" s="86">
        <f t="shared" si="5"/>
        <v>10</v>
      </c>
    </row>
    <row r="95" spans="1:14" ht="25.5">
      <c r="A95" s="107"/>
      <c r="B95" s="16" t="s">
        <v>24</v>
      </c>
      <c r="C95" s="102" t="s">
        <v>77</v>
      </c>
      <c r="D95" s="102"/>
      <c r="E95" s="3"/>
      <c r="F95" s="17" t="s">
        <v>79</v>
      </c>
      <c r="G95" s="45"/>
      <c r="H95" s="47"/>
      <c r="I95" s="45"/>
      <c r="J95" s="45"/>
      <c r="K95" s="5"/>
      <c r="L95" s="47"/>
      <c r="M95" s="46"/>
      <c r="N95" s="86">
        <f t="shared" si="5"/>
        <v>0</v>
      </c>
    </row>
    <row r="96" spans="1:14" ht="25.5">
      <c r="A96" s="107"/>
      <c r="B96" s="16" t="s">
        <v>25</v>
      </c>
      <c r="C96" s="102" t="s">
        <v>77</v>
      </c>
      <c r="D96" s="102"/>
      <c r="E96" s="3"/>
      <c r="F96" s="17" t="s">
        <v>79</v>
      </c>
      <c r="G96" s="45">
        <v>6</v>
      </c>
      <c r="H96" s="47"/>
      <c r="I96" s="45"/>
      <c r="J96" s="45"/>
      <c r="K96" s="5">
        <v>6</v>
      </c>
      <c r="L96" s="47"/>
      <c r="M96" s="46">
        <v>6</v>
      </c>
      <c r="N96" s="86">
        <f t="shared" si="5"/>
        <v>18</v>
      </c>
    </row>
    <row r="97" spans="1:14" ht="25.5">
      <c r="A97" s="107"/>
      <c r="B97" s="16" t="s">
        <v>45</v>
      </c>
      <c r="C97" s="102" t="s">
        <v>77</v>
      </c>
      <c r="D97" s="102"/>
      <c r="E97" s="3"/>
      <c r="F97" s="17" t="s">
        <v>66</v>
      </c>
      <c r="G97" s="45"/>
      <c r="H97" s="47">
        <v>4</v>
      </c>
      <c r="I97" s="45"/>
      <c r="J97" s="45"/>
      <c r="K97" s="5"/>
      <c r="L97" s="47">
        <v>4</v>
      </c>
      <c r="M97" s="46"/>
      <c r="N97" s="86">
        <f t="shared" si="5"/>
        <v>8</v>
      </c>
    </row>
    <row r="98" spans="1:14" ht="25.5">
      <c r="A98" s="107"/>
      <c r="B98" s="16" t="s">
        <v>72</v>
      </c>
      <c r="C98" s="102" t="s">
        <v>77</v>
      </c>
      <c r="D98" s="102"/>
      <c r="E98" s="3"/>
      <c r="F98" s="17" t="s">
        <v>66</v>
      </c>
      <c r="G98" s="45"/>
      <c r="H98" s="47"/>
      <c r="I98" s="45"/>
      <c r="J98" s="45"/>
      <c r="K98" s="5"/>
      <c r="L98" s="47"/>
      <c r="M98" s="46"/>
      <c r="N98" s="86">
        <f t="shared" si="5"/>
        <v>0</v>
      </c>
    </row>
    <row r="99" spans="1:14" ht="25.5">
      <c r="A99" s="107"/>
      <c r="B99" s="16" t="s">
        <v>80</v>
      </c>
      <c r="C99" s="104" t="s">
        <v>81</v>
      </c>
      <c r="D99" s="104"/>
      <c r="E99" s="18"/>
      <c r="F99" s="17" t="s">
        <v>65</v>
      </c>
      <c r="G99" s="45"/>
      <c r="H99" s="45">
        <v>3</v>
      </c>
      <c r="I99" s="45"/>
      <c r="J99" s="45"/>
      <c r="K99" s="5"/>
      <c r="L99" s="47">
        <v>3</v>
      </c>
      <c r="M99" s="46"/>
      <c r="N99" s="86">
        <f t="shared" si="5"/>
        <v>6</v>
      </c>
    </row>
    <row r="100" spans="1:14" ht="25.5">
      <c r="A100" s="107"/>
      <c r="B100" s="16" t="s">
        <v>82</v>
      </c>
      <c r="C100" s="104" t="s">
        <v>83</v>
      </c>
      <c r="D100" s="104"/>
      <c r="E100" s="18"/>
      <c r="F100" s="17" t="s">
        <v>67</v>
      </c>
      <c r="G100" s="45"/>
      <c r="H100" s="47"/>
      <c r="I100" s="45"/>
      <c r="J100" s="45"/>
      <c r="K100" s="5"/>
      <c r="L100" s="47"/>
      <c r="M100" s="46"/>
      <c r="N100" s="86">
        <f t="shared" si="5"/>
        <v>0</v>
      </c>
    </row>
    <row r="101" spans="1:14" ht="25.5">
      <c r="A101" s="107"/>
      <c r="B101" s="16" t="s">
        <v>84</v>
      </c>
      <c r="C101" s="104" t="s">
        <v>83</v>
      </c>
      <c r="D101" s="104"/>
      <c r="E101" s="18"/>
      <c r="F101" s="17" t="s">
        <v>67</v>
      </c>
      <c r="G101" s="45"/>
      <c r="H101" s="47"/>
      <c r="I101" s="45"/>
      <c r="J101" s="45"/>
      <c r="K101" s="5"/>
      <c r="L101" s="47"/>
      <c r="M101" s="46"/>
      <c r="N101" s="86">
        <f t="shared" si="5"/>
        <v>0</v>
      </c>
    </row>
    <row r="102" spans="1:14" ht="25.5">
      <c r="A102" s="107"/>
      <c r="B102" s="16" t="s">
        <v>47</v>
      </c>
      <c r="C102" s="104" t="s">
        <v>85</v>
      </c>
      <c r="D102" s="104"/>
      <c r="E102" s="18"/>
      <c r="F102" s="17" t="s">
        <v>86</v>
      </c>
      <c r="G102" s="45">
        <v>1</v>
      </c>
      <c r="H102" s="47">
        <v>1</v>
      </c>
      <c r="I102" s="45"/>
      <c r="J102" s="45"/>
      <c r="K102" s="5">
        <v>1</v>
      </c>
      <c r="L102" s="47">
        <v>1</v>
      </c>
      <c r="M102" s="46">
        <v>1</v>
      </c>
      <c r="N102" s="86">
        <f t="shared" si="5"/>
        <v>5</v>
      </c>
    </row>
    <row r="103" spans="1:14" ht="25.5">
      <c r="A103" s="107"/>
      <c r="B103" s="82" t="s">
        <v>49</v>
      </c>
      <c r="C103" s="105" t="s">
        <v>67</v>
      </c>
      <c r="D103" s="105"/>
      <c r="E103" s="83"/>
      <c r="F103" s="84" t="s">
        <v>87</v>
      </c>
      <c r="G103" s="45">
        <v>1</v>
      </c>
      <c r="H103" s="47">
        <v>1</v>
      </c>
      <c r="I103" s="45"/>
      <c r="J103" s="45"/>
      <c r="K103" s="45">
        <v>5</v>
      </c>
      <c r="L103" s="47">
        <v>1</v>
      </c>
      <c r="M103" s="46">
        <v>1</v>
      </c>
      <c r="N103" s="86">
        <f t="shared" si="5"/>
        <v>9</v>
      </c>
    </row>
    <row r="104" spans="1:14" ht="25.5">
      <c r="A104" s="107"/>
      <c r="B104" s="82" t="s">
        <v>50</v>
      </c>
      <c r="C104" s="105" t="s">
        <v>85</v>
      </c>
      <c r="D104" s="105"/>
      <c r="E104" s="83"/>
      <c r="F104" s="84" t="s">
        <v>86</v>
      </c>
      <c r="G104" s="45">
        <v>3</v>
      </c>
      <c r="H104" s="47">
        <v>1</v>
      </c>
      <c r="I104" s="45"/>
      <c r="J104" s="45"/>
      <c r="K104" s="45">
        <v>1</v>
      </c>
      <c r="L104" s="47">
        <v>1</v>
      </c>
      <c r="M104" s="46">
        <v>3</v>
      </c>
      <c r="N104" s="86">
        <f t="shared" si="5"/>
        <v>9</v>
      </c>
    </row>
    <row r="105" spans="1:14" ht="25.5">
      <c r="A105" s="107"/>
      <c r="B105" s="82" t="s">
        <v>51</v>
      </c>
      <c r="C105" s="105" t="s">
        <v>85</v>
      </c>
      <c r="D105" s="105"/>
      <c r="E105" s="83"/>
      <c r="F105" s="84" t="s">
        <v>86</v>
      </c>
      <c r="G105" s="45">
        <v>3</v>
      </c>
      <c r="H105" s="47">
        <v>1</v>
      </c>
      <c r="I105" s="45"/>
      <c r="J105" s="45"/>
      <c r="K105" s="45">
        <v>1</v>
      </c>
      <c r="L105" s="47">
        <v>1</v>
      </c>
      <c r="M105" s="46">
        <v>3</v>
      </c>
      <c r="N105" s="86">
        <f t="shared" si="5"/>
        <v>9</v>
      </c>
    </row>
    <row r="106" spans="1:14" ht="25.5">
      <c r="A106" s="107"/>
      <c r="B106" s="16" t="s">
        <v>44</v>
      </c>
      <c r="C106" s="104" t="s">
        <v>85</v>
      </c>
      <c r="D106" s="104"/>
      <c r="E106" s="18"/>
      <c r="F106" s="17" t="s">
        <v>88</v>
      </c>
      <c r="G106" s="45">
        <v>1</v>
      </c>
      <c r="H106" s="45">
        <v>1</v>
      </c>
      <c r="I106" s="45"/>
      <c r="J106" s="45"/>
      <c r="K106" s="5">
        <v>1</v>
      </c>
      <c r="L106" s="5">
        <v>1</v>
      </c>
      <c r="M106" s="52">
        <v>1</v>
      </c>
      <c r="N106" s="86">
        <f t="shared" si="5"/>
        <v>5</v>
      </c>
    </row>
    <row r="107" spans="1:14" ht="25.5">
      <c r="A107" s="107"/>
      <c r="B107" s="16" t="s">
        <v>89</v>
      </c>
      <c r="C107" s="104" t="s">
        <v>85</v>
      </c>
      <c r="D107" s="104"/>
      <c r="E107" s="18"/>
      <c r="F107" s="17" t="s">
        <v>86</v>
      </c>
      <c r="G107" s="45"/>
      <c r="H107" s="47"/>
      <c r="I107" s="45"/>
      <c r="J107" s="45"/>
      <c r="K107" s="5"/>
      <c r="L107" s="47"/>
      <c r="M107" s="46"/>
      <c r="N107" s="86">
        <f t="shared" si="5"/>
        <v>0</v>
      </c>
    </row>
    <row r="108" spans="1:14" ht="25.5">
      <c r="A108" s="107"/>
      <c r="B108" s="16" t="s">
        <v>53</v>
      </c>
      <c r="C108" s="104" t="s">
        <v>85</v>
      </c>
      <c r="D108" s="104"/>
      <c r="E108" s="18"/>
      <c r="F108" s="17" t="s">
        <v>88</v>
      </c>
      <c r="G108" s="45">
        <v>1</v>
      </c>
      <c r="H108" s="47"/>
      <c r="I108" s="45"/>
      <c r="J108" s="45"/>
      <c r="K108" s="5">
        <v>1</v>
      </c>
      <c r="L108" s="47"/>
      <c r="M108" s="46">
        <v>1</v>
      </c>
      <c r="N108" s="86">
        <f t="shared" si="5"/>
        <v>3</v>
      </c>
    </row>
    <row r="109" spans="1:14" ht="25.5">
      <c r="A109" s="107"/>
      <c r="B109" s="7" t="s">
        <v>54</v>
      </c>
      <c r="C109" s="103" t="s">
        <v>90</v>
      </c>
      <c r="D109" s="103"/>
      <c r="E109" s="8"/>
      <c r="F109" s="17" t="s">
        <v>91</v>
      </c>
      <c r="G109" s="45"/>
      <c r="H109" s="47"/>
      <c r="I109" s="45"/>
      <c r="J109" s="45"/>
      <c r="K109" s="5"/>
      <c r="L109" s="47"/>
      <c r="M109" s="46"/>
      <c r="N109" s="86">
        <f t="shared" si="5"/>
        <v>0</v>
      </c>
    </row>
    <row r="110" spans="1:14" ht="12.75">
      <c r="A110" s="107"/>
      <c r="B110" s="19" t="s">
        <v>92</v>
      </c>
      <c r="C110" s="102" t="s">
        <v>130</v>
      </c>
      <c r="D110" s="102"/>
      <c r="E110" s="102"/>
      <c r="F110" s="102"/>
      <c r="G110" s="45">
        <f>SUM(G100+G96+G101+G102+G103+G104+G105+G106+G107+G108+G109)</f>
        <v>16</v>
      </c>
      <c r="H110" s="29">
        <f>SUM(H93+H94+H95+H96+H97+H98+H100+H101+H106+H107+H102+H103+H104+H105+H99)</f>
        <v>20</v>
      </c>
      <c r="I110" s="29">
        <f>SUM(I93+I94+I95+I96+I97+I98+I100+I101+I106+I107)</f>
        <v>0</v>
      </c>
      <c r="J110" s="29">
        <f>SUM(J93+J94+J95+J96+J97+J98+J100+J101+J106+J107)</f>
        <v>0</v>
      </c>
      <c r="K110" s="29">
        <f>SUM(K93+K94+K95+K96+K97+K98+K100+K101+K106+K107+K108+K105+K104+K103+K102)</f>
        <v>16</v>
      </c>
      <c r="L110" s="29">
        <f>SUM(L93+L94+L95+L96+L97+L98+L100+L101+L106+L107+L102+L103+L104+L99+L105)</f>
        <v>20</v>
      </c>
      <c r="M110" s="29">
        <f>SUM(M93+M94+M95+M96+M97+M98+M100+M101+M106+M107+M102+M103+M104+M99+M105+M108)</f>
        <v>16</v>
      </c>
      <c r="N110" s="86">
        <f t="shared" si="5"/>
        <v>88</v>
      </c>
    </row>
    <row r="111" spans="1:14" ht="12.75">
      <c r="A111" s="93"/>
      <c r="B111" s="19"/>
      <c r="C111" s="3"/>
      <c r="D111" s="3"/>
      <c r="E111" s="3"/>
      <c r="F111" s="3"/>
      <c r="G111" s="45">
        <f>SUM(G89+G110)</f>
        <v>31</v>
      </c>
      <c r="H111" s="45">
        <f aca="true" t="shared" si="6" ref="H111:M111">SUM(H110+H89)</f>
        <v>31</v>
      </c>
      <c r="I111" s="45">
        <f t="shared" si="6"/>
        <v>0</v>
      </c>
      <c r="J111" s="45">
        <f t="shared" si="6"/>
        <v>0</v>
      </c>
      <c r="K111" s="45">
        <f t="shared" si="6"/>
        <v>31</v>
      </c>
      <c r="L111" s="45">
        <f t="shared" si="6"/>
        <v>31</v>
      </c>
      <c r="M111" s="45">
        <f t="shared" si="6"/>
        <v>31</v>
      </c>
      <c r="N111" s="86">
        <f>SUM(G111:M111)</f>
        <v>155</v>
      </c>
    </row>
    <row r="112" spans="1:14" ht="12.75">
      <c r="A112" s="103" t="s">
        <v>93</v>
      </c>
      <c r="B112" s="103"/>
      <c r="C112" s="103"/>
      <c r="D112" s="103"/>
      <c r="E112" s="8"/>
      <c r="F112" s="4"/>
      <c r="G112" s="5"/>
      <c r="H112" s="45"/>
      <c r="I112" s="47"/>
      <c r="J112" s="45"/>
      <c r="K112" s="5"/>
      <c r="L112" s="45"/>
      <c r="M112" s="51"/>
      <c r="N112" s="86"/>
    </row>
    <row r="113" spans="1:14" ht="12.75">
      <c r="A113" s="103" t="s">
        <v>94</v>
      </c>
      <c r="B113" s="103"/>
      <c r="C113" s="103"/>
      <c r="D113" s="103"/>
      <c r="E113" s="8"/>
      <c r="F113" s="4"/>
      <c r="G113" s="5"/>
      <c r="H113" s="45"/>
      <c r="I113" s="47"/>
      <c r="J113" s="45"/>
      <c r="K113" s="5"/>
      <c r="L113" s="45"/>
      <c r="M113" s="51"/>
      <c r="N113" s="86"/>
    </row>
    <row r="114" spans="1:14" ht="25.5" customHeight="1">
      <c r="A114" s="103" t="s">
        <v>16</v>
      </c>
      <c r="B114" s="103"/>
      <c r="C114" s="103" t="s">
        <v>75</v>
      </c>
      <c r="D114" s="103"/>
      <c r="E114" s="8"/>
      <c r="F114" s="4"/>
      <c r="G114" s="5"/>
      <c r="H114" s="45"/>
      <c r="I114" s="47"/>
      <c r="J114" s="45"/>
      <c r="K114" s="5"/>
      <c r="L114" s="45"/>
      <c r="M114" s="51"/>
      <c r="N114" s="86"/>
    </row>
    <row r="115" spans="1:14" ht="38.25">
      <c r="A115" s="103"/>
      <c r="B115" s="103"/>
      <c r="C115" s="8" t="s">
        <v>63</v>
      </c>
      <c r="D115" s="8" t="s">
        <v>76</v>
      </c>
      <c r="E115" s="8"/>
      <c r="F115" s="4"/>
      <c r="G115" s="5"/>
      <c r="H115" s="45"/>
      <c r="I115" s="47"/>
      <c r="J115" s="45"/>
      <c r="K115" s="5"/>
      <c r="L115" s="45"/>
      <c r="M115" s="51"/>
      <c r="N115" s="86"/>
    </row>
    <row r="116" spans="1:14" ht="12.75">
      <c r="A116" s="99" t="s">
        <v>34</v>
      </c>
      <c r="B116" s="20" t="s">
        <v>95</v>
      </c>
      <c r="C116" s="21" t="s">
        <v>90</v>
      </c>
      <c r="D116" s="21" t="s">
        <v>96</v>
      </c>
      <c r="E116" s="21"/>
      <c r="F116" s="4"/>
      <c r="G116" s="5"/>
      <c r="H116" s="45"/>
      <c r="I116" s="47"/>
      <c r="J116" s="45"/>
      <c r="K116" s="5"/>
      <c r="L116" s="45"/>
      <c r="M116" s="51"/>
      <c r="N116" s="86"/>
    </row>
    <row r="117" spans="1:14" ht="12.75">
      <c r="A117" s="99"/>
      <c r="B117" s="20" t="s">
        <v>97</v>
      </c>
      <c r="C117" s="21" t="s">
        <v>98</v>
      </c>
      <c r="D117" s="21" t="s">
        <v>96</v>
      </c>
      <c r="E117" s="21"/>
      <c r="F117" s="4"/>
      <c r="G117" s="5">
        <v>2</v>
      </c>
      <c r="H117" s="5">
        <v>2</v>
      </c>
      <c r="I117" s="48"/>
      <c r="J117" s="48"/>
      <c r="K117" s="5">
        <v>2</v>
      </c>
      <c r="L117" s="5">
        <v>2</v>
      </c>
      <c r="M117" s="5">
        <v>2</v>
      </c>
      <c r="N117" s="86">
        <f>SUM(G117:M117)</f>
        <v>10</v>
      </c>
    </row>
    <row r="118" spans="1:14" ht="12.75">
      <c r="A118" s="97" t="s">
        <v>32</v>
      </c>
      <c r="B118" s="97"/>
      <c r="C118" s="21" t="s">
        <v>99</v>
      </c>
      <c r="D118" s="21" t="s">
        <v>98</v>
      </c>
      <c r="E118" s="21"/>
      <c r="F118" s="4"/>
      <c r="G118" s="5">
        <v>1</v>
      </c>
      <c r="H118" s="5">
        <v>1</v>
      </c>
      <c r="I118" s="48"/>
      <c r="J118" s="48"/>
      <c r="K118" s="5">
        <v>1</v>
      </c>
      <c r="L118" s="5">
        <v>1</v>
      </c>
      <c r="M118" s="5">
        <v>1</v>
      </c>
      <c r="N118" s="86">
        <f>SUM(G118:M118)</f>
        <v>5</v>
      </c>
    </row>
    <row r="119" spans="1:14" ht="22.5" customHeight="1">
      <c r="A119" s="99" t="s">
        <v>100</v>
      </c>
      <c r="B119" s="99"/>
      <c r="C119" s="98" t="s">
        <v>131</v>
      </c>
      <c r="D119" s="98"/>
      <c r="E119" s="21"/>
      <c r="F119" s="4"/>
      <c r="G119" s="5">
        <v>3</v>
      </c>
      <c r="H119" s="5">
        <v>3</v>
      </c>
      <c r="I119" s="48"/>
      <c r="J119" s="48"/>
      <c r="K119" s="5">
        <v>3</v>
      </c>
      <c r="L119" s="5">
        <v>3</v>
      </c>
      <c r="M119" s="5">
        <v>3</v>
      </c>
      <c r="N119" s="86">
        <f>SUM(G119:M119)</f>
        <v>15</v>
      </c>
    </row>
    <row r="120" spans="1:14" ht="12.75">
      <c r="A120" s="100" t="s">
        <v>101</v>
      </c>
      <c r="B120" s="100"/>
      <c r="C120" s="101" t="s">
        <v>132</v>
      </c>
      <c r="D120" s="101"/>
      <c r="E120" s="22"/>
      <c r="F120" s="4"/>
      <c r="G120" s="5">
        <f>SUM(G111+G117+G118+G119)</f>
        <v>37</v>
      </c>
      <c r="H120" s="5">
        <f>SUM(H111+H117+H118+H119)</f>
        <v>37</v>
      </c>
      <c r="I120" s="5"/>
      <c r="J120" s="5"/>
      <c r="K120" s="5">
        <f>SUM(K111+K117+K118+K119)</f>
        <v>37</v>
      </c>
      <c r="L120" s="5">
        <f>SUM(L111+L117+L118+L119)</f>
        <v>37</v>
      </c>
      <c r="M120" s="5">
        <f>SUM(M111+M117+M118+M119)</f>
        <v>37</v>
      </c>
      <c r="N120" s="86">
        <f>SUM(G120:M120)</f>
        <v>185</v>
      </c>
    </row>
    <row r="121" spans="1:14" ht="12.75">
      <c r="A121" s="100" t="s">
        <v>37</v>
      </c>
      <c r="B121" s="100"/>
      <c r="C121" s="98" t="s">
        <v>133</v>
      </c>
      <c r="D121" s="98"/>
      <c r="E121" s="21"/>
      <c r="F121" s="4"/>
      <c r="G121" s="5"/>
      <c r="H121" s="50"/>
      <c r="I121" s="49"/>
      <c r="J121" s="49"/>
      <c r="K121" s="5"/>
      <c r="L121" s="50"/>
      <c r="M121" s="49"/>
      <c r="N121" s="86"/>
    </row>
    <row r="122" spans="1:14" ht="22.5" customHeight="1">
      <c r="A122" s="97" t="s">
        <v>102</v>
      </c>
      <c r="B122" s="97"/>
      <c r="C122" s="98" t="s">
        <v>75</v>
      </c>
      <c r="D122" s="98"/>
      <c r="E122" s="21"/>
      <c r="F122" s="4"/>
      <c r="G122" s="5"/>
      <c r="H122" s="45"/>
      <c r="I122" s="47"/>
      <c r="J122" s="45"/>
      <c r="K122" s="5"/>
      <c r="L122" s="45"/>
      <c r="M122" s="51"/>
      <c r="N122" s="86"/>
    </row>
    <row r="123" spans="1:14" ht="12.75">
      <c r="A123" s="97" t="s">
        <v>126</v>
      </c>
      <c r="B123" s="97"/>
      <c r="C123" s="98" t="s">
        <v>99</v>
      </c>
      <c r="D123" s="98"/>
      <c r="E123" s="21"/>
      <c r="F123" s="4"/>
      <c r="G123" s="5"/>
      <c r="H123" s="5"/>
      <c r="I123" s="48"/>
      <c r="J123" s="48"/>
      <c r="K123" s="5"/>
      <c r="L123" s="5"/>
      <c r="M123" s="5"/>
      <c r="N123" s="86"/>
    </row>
    <row r="124" spans="1:14" ht="12.75">
      <c r="A124" s="99" t="s">
        <v>54</v>
      </c>
      <c r="B124" s="99"/>
      <c r="C124" s="21" t="s">
        <v>103</v>
      </c>
      <c r="D124" s="21" t="s">
        <v>90</v>
      </c>
      <c r="E124" s="21"/>
      <c r="F124" s="4"/>
      <c r="G124" s="5"/>
      <c r="H124" s="5"/>
      <c r="I124" s="47"/>
      <c r="J124" s="45"/>
      <c r="K124" s="5"/>
      <c r="L124" s="5"/>
      <c r="M124" s="5"/>
      <c r="N124" s="86"/>
    </row>
    <row r="125" spans="1:14" ht="12.75">
      <c r="A125" s="97" t="s">
        <v>57</v>
      </c>
      <c r="B125" s="97"/>
      <c r="C125" s="98" t="s">
        <v>96</v>
      </c>
      <c r="D125" s="98"/>
      <c r="E125" s="21"/>
      <c r="F125" s="4"/>
      <c r="G125" s="5">
        <v>4</v>
      </c>
      <c r="H125" s="5">
        <v>4</v>
      </c>
      <c r="I125" s="48"/>
      <c r="J125" s="48"/>
      <c r="K125" s="5">
        <v>4</v>
      </c>
      <c r="L125" s="5">
        <v>4</v>
      </c>
      <c r="M125" s="5">
        <v>4</v>
      </c>
      <c r="N125" s="86">
        <f>SUM(G125:M125)</f>
        <v>20</v>
      </c>
    </row>
    <row r="126" spans="1:14" ht="12.75">
      <c r="A126" s="97" t="s">
        <v>58</v>
      </c>
      <c r="B126" s="97"/>
      <c r="C126" s="98" t="s">
        <v>104</v>
      </c>
      <c r="D126" s="98"/>
      <c r="E126" s="21"/>
      <c r="F126" s="4"/>
      <c r="G126" s="5"/>
      <c r="H126" s="5"/>
      <c r="I126" s="47"/>
      <c r="J126" s="45"/>
      <c r="K126" s="5"/>
      <c r="L126" s="5"/>
      <c r="M126" s="5"/>
      <c r="N126" s="86">
        <f>SUM(G126:M126)</f>
        <v>0</v>
      </c>
    </row>
    <row r="127" spans="1:14" ht="12.75">
      <c r="A127" s="97" t="s">
        <v>105</v>
      </c>
      <c r="B127" s="97"/>
      <c r="C127" s="98" t="s">
        <v>96</v>
      </c>
      <c r="D127" s="98"/>
      <c r="E127" s="21"/>
      <c r="F127" s="4"/>
      <c r="G127" s="5">
        <v>4</v>
      </c>
      <c r="H127" s="5">
        <v>4</v>
      </c>
      <c r="I127" s="48"/>
      <c r="J127" s="48"/>
      <c r="K127" s="5">
        <v>4</v>
      </c>
      <c r="L127" s="5">
        <v>4</v>
      </c>
      <c r="M127" s="5">
        <v>4</v>
      </c>
      <c r="N127" s="86">
        <f>SUM(G127:M127)</f>
        <v>20</v>
      </c>
    </row>
    <row r="128" spans="1:14" ht="12.75">
      <c r="A128" s="23"/>
      <c r="B128" s="4"/>
      <c r="C128" s="87" t="s">
        <v>134</v>
      </c>
      <c r="D128" s="4"/>
      <c r="E128" s="4"/>
      <c r="F128" s="4"/>
      <c r="G128" s="5">
        <f>G120+G123+G125+G127</f>
        <v>45</v>
      </c>
      <c r="H128" s="5">
        <f>H120+H123+H125+H127</f>
        <v>45</v>
      </c>
      <c r="I128" s="5"/>
      <c r="J128" s="5"/>
      <c r="K128" s="5">
        <f>K120+K123+K124+K125+K127</f>
        <v>45</v>
      </c>
      <c r="L128" s="5">
        <f>L120+L123+L124+L125+L127</f>
        <v>45</v>
      </c>
      <c r="M128" s="5">
        <f>M120+M123+M124+M125+M127</f>
        <v>45</v>
      </c>
      <c r="N128" s="86">
        <f>SUM(G128:M128)</f>
        <v>225</v>
      </c>
    </row>
    <row r="129" spans="1:10" ht="12.75">
      <c r="A129" s="13"/>
      <c r="H129" s="24"/>
      <c r="I129" s="24"/>
      <c r="J129" s="24"/>
    </row>
    <row r="130" spans="1:10" ht="12.75">
      <c r="A130" s="13"/>
      <c r="H130" s="24"/>
      <c r="I130" s="24"/>
      <c r="J130" s="24"/>
    </row>
    <row r="131" spans="8:10" ht="12.75">
      <c r="H131" s="24"/>
      <c r="I131" s="24"/>
      <c r="J131" s="24"/>
    </row>
    <row r="132" spans="8:10" ht="12.75">
      <c r="H132" s="24"/>
      <c r="I132" s="24"/>
      <c r="J132" s="24"/>
    </row>
    <row r="133" spans="8:10" ht="12.75">
      <c r="H133" s="24"/>
      <c r="I133" s="24"/>
      <c r="J133" s="24"/>
    </row>
    <row r="134" spans="8:10" ht="12.75">
      <c r="H134" s="24"/>
      <c r="I134" s="24"/>
      <c r="J134" s="24"/>
    </row>
    <row r="135" spans="8:10" ht="12.75">
      <c r="H135" s="24"/>
      <c r="I135" s="24"/>
      <c r="J135" s="24"/>
    </row>
    <row r="136" spans="8:10" ht="12.75">
      <c r="H136" s="24"/>
      <c r="I136" s="24"/>
      <c r="J136" s="24"/>
    </row>
    <row r="137" spans="8:10" ht="12.75">
      <c r="H137" s="24"/>
      <c r="I137" s="24"/>
      <c r="J137" s="24"/>
    </row>
    <row r="138" spans="8:10" ht="12.75">
      <c r="H138" s="24"/>
      <c r="I138" s="24"/>
      <c r="J138" s="24"/>
    </row>
    <row r="139" spans="8:10" ht="12.75">
      <c r="H139" s="24"/>
      <c r="I139" s="24"/>
      <c r="J139" s="24"/>
    </row>
    <row r="140" spans="8:10" ht="12.75">
      <c r="H140" s="24"/>
      <c r="I140" s="24"/>
      <c r="J140" s="24"/>
    </row>
    <row r="141" spans="8:10" ht="12.75">
      <c r="H141" s="24"/>
      <c r="I141" s="24"/>
      <c r="J141" s="24"/>
    </row>
    <row r="142" spans="8:10" ht="12.75">
      <c r="H142" s="24"/>
      <c r="I142" s="24"/>
      <c r="J142" s="24"/>
    </row>
    <row r="143" spans="8:10" ht="12.75">
      <c r="H143" s="24"/>
      <c r="I143" s="24"/>
      <c r="J143" s="24"/>
    </row>
  </sheetData>
  <sheetProtection/>
  <mergeCells count="81">
    <mergeCell ref="A1:J1"/>
    <mergeCell ref="A2:B2"/>
    <mergeCell ref="C2:H2"/>
    <mergeCell ref="A4:I4"/>
    <mergeCell ref="A56:J56"/>
    <mergeCell ref="A64:J64"/>
    <mergeCell ref="A73:F74"/>
    <mergeCell ref="A75:F76"/>
    <mergeCell ref="A19:I19"/>
    <mergeCell ref="A22:I22"/>
    <mergeCell ref="A28:J28"/>
    <mergeCell ref="A52:J52"/>
    <mergeCell ref="A77:A88"/>
    <mergeCell ref="B77:C78"/>
    <mergeCell ref="D77:F77"/>
    <mergeCell ref="D78:F78"/>
    <mergeCell ref="B79:C79"/>
    <mergeCell ref="D79:F79"/>
    <mergeCell ref="B80:C80"/>
    <mergeCell ref="D80:F80"/>
    <mergeCell ref="B81:C81"/>
    <mergeCell ref="D81:F81"/>
    <mergeCell ref="B84:C84"/>
    <mergeCell ref="D84:F85"/>
    <mergeCell ref="B85:C85"/>
    <mergeCell ref="B86:C86"/>
    <mergeCell ref="D86:F86"/>
    <mergeCell ref="B82:C82"/>
    <mergeCell ref="D82:F82"/>
    <mergeCell ref="B83:C83"/>
    <mergeCell ref="D83:F83"/>
    <mergeCell ref="C94:D94"/>
    <mergeCell ref="C95:D95"/>
    <mergeCell ref="C96:D96"/>
    <mergeCell ref="C97:D97"/>
    <mergeCell ref="B87:C87"/>
    <mergeCell ref="D87:F87"/>
    <mergeCell ref="B88:C88"/>
    <mergeCell ref="D88:F88"/>
    <mergeCell ref="C98:D98"/>
    <mergeCell ref="C99:D99"/>
    <mergeCell ref="C100:D100"/>
    <mergeCell ref="C101:D101"/>
    <mergeCell ref="A90:F90"/>
    <mergeCell ref="A91:A110"/>
    <mergeCell ref="B91:B92"/>
    <mergeCell ref="C91:F91"/>
    <mergeCell ref="C92:D92"/>
    <mergeCell ref="C93:D93"/>
    <mergeCell ref="C106:D106"/>
    <mergeCell ref="C107:D107"/>
    <mergeCell ref="C108:D108"/>
    <mergeCell ref="C109:D109"/>
    <mergeCell ref="C102:D102"/>
    <mergeCell ref="C103:D103"/>
    <mergeCell ref="C104:D104"/>
    <mergeCell ref="C105:D105"/>
    <mergeCell ref="A116:A117"/>
    <mergeCell ref="A118:B118"/>
    <mergeCell ref="A119:B119"/>
    <mergeCell ref="C119:D119"/>
    <mergeCell ref="C110:F110"/>
    <mergeCell ref="A112:D112"/>
    <mergeCell ref="A113:D113"/>
    <mergeCell ref="A114:B115"/>
    <mergeCell ref="C114:D114"/>
    <mergeCell ref="A122:B122"/>
    <mergeCell ref="C122:D122"/>
    <mergeCell ref="A123:B123"/>
    <mergeCell ref="C123:D123"/>
    <mergeCell ref="A120:B120"/>
    <mergeCell ref="C120:D120"/>
    <mergeCell ref="A121:B121"/>
    <mergeCell ref="C121:D121"/>
    <mergeCell ref="A127:B127"/>
    <mergeCell ref="C127:D127"/>
    <mergeCell ref="A124:B124"/>
    <mergeCell ref="A125:B125"/>
    <mergeCell ref="C125:D125"/>
    <mergeCell ref="A126:B126"/>
    <mergeCell ref="C126:D126"/>
  </mergeCells>
  <printOptions/>
  <pageMargins left="0.51" right="0.2" top="1" bottom="1" header="0.5" footer="0.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FoM</cp:lastModifiedBy>
  <cp:lastPrinted>2012-09-17T02:50:45Z</cp:lastPrinted>
  <dcterms:created xsi:type="dcterms:W3CDTF">1996-10-08T23:32:33Z</dcterms:created>
  <dcterms:modified xsi:type="dcterms:W3CDTF">2012-09-17T07:04:22Z</dcterms:modified>
  <cp:category/>
  <cp:version/>
  <cp:contentType/>
  <cp:contentStatus/>
</cp:coreProperties>
</file>