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0920" activeTab="1"/>
  </bookViews>
  <sheets>
    <sheet name="свод" sheetId="1" r:id="rId1"/>
    <sheet name="БУП" sheetId="2" r:id="rId2"/>
    <sheet name="Лист1" sheetId="3" r:id="rId3"/>
  </sheets>
  <definedNames>
    <definedName name="_xlnm.Print_Area" localSheetId="1">'БУП'!$A$1:$L$73</definedName>
    <definedName name="_xlnm.Print_Area" localSheetId="0">'свод'!$A$1:$T$56</definedName>
  </definedNames>
  <calcPr fullCalcOnLoad="1"/>
</workbook>
</file>

<file path=xl/sharedStrings.xml><?xml version="1.0" encoding="utf-8"?>
<sst xmlns="http://schemas.openxmlformats.org/spreadsheetml/2006/main" count="308" uniqueCount="158">
  <si>
    <t>труд</t>
  </si>
  <si>
    <t>итого</t>
  </si>
  <si>
    <t>д/о</t>
  </si>
  <si>
    <t>класс</t>
  </si>
  <si>
    <t>уч-ся</t>
  </si>
  <si>
    <t>р/я</t>
  </si>
  <si>
    <t>ин/я</t>
  </si>
  <si>
    <t>инф</t>
  </si>
  <si>
    <t>ф-ра</t>
  </si>
  <si>
    <t>деление по группам</t>
  </si>
  <si>
    <t>начальные классы</t>
  </si>
  <si>
    <t>всего по школе</t>
  </si>
  <si>
    <t>ФОЗ</t>
  </si>
  <si>
    <t>Консультации</t>
  </si>
  <si>
    <t>Учебные предметы</t>
  </si>
  <si>
    <t>Количество часов в неделю</t>
  </si>
  <si>
    <t>Всего</t>
  </si>
  <si>
    <t>Федеральный компонент</t>
  </si>
  <si>
    <t>Для ОУ с русским языком обучения</t>
  </si>
  <si>
    <t>Русский язык</t>
  </si>
  <si>
    <t>Литературное чтение</t>
  </si>
  <si>
    <t>Для ОУ с родным (нерусским) языком обучения</t>
  </si>
  <si>
    <t>Иностранный язык</t>
  </si>
  <si>
    <t>Математика</t>
  </si>
  <si>
    <t>Окружающий мир (человек, природа, общество и ОБЖ)</t>
  </si>
  <si>
    <t>Искусство (Музыка и ИЗО)</t>
  </si>
  <si>
    <t xml:space="preserve">Технология (Труд) </t>
  </si>
  <si>
    <t xml:space="preserve">Физическая культура </t>
  </si>
  <si>
    <t>Всего:</t>
  </si>
  <si>
    <t>Региональный (национально-региональный) компонент</t>
  </si>
  <si>
    <t>Культура народов РС (Я)</t>
  </si>
  <si>
    <t>Якутский  язык как государственный</t>
  </si>
  <si>
    <t xml:space="preserve">Для ОУ с родным (нерусским) языком обучения </t>
  </si>
  <si>
    <t>Родной язык и литература</t>
  </si>
  <si>
    <t>Компонент образовательного учреждения</t>
  </si>
  <si>
    <t>Максимальный объем учебной нагрузки:</t>
  </si>
  <si>
    <t>Внеаудиторная деятельность</t>
  </si>
  <si>
    <t>Физкультурно-оздоровительные занятия</t>
  </si>
  <si>
    <t>ВСЕГО:</t>
  </si>
  <si>
    <t>ОСНОВНОЕ ОБЩЕЕ ОБРАЗОВАНИЕ</t>
  </si>
  <si>
    <t>Литература</t>
  </si>
  <si>
    <t>Информатика и ИКТ</t>
  </si>
  <si>
    <t>История</t>
  </si>
  <si>
    <t>Обществознание (включая экономику и право)</t>
  </si>
  <si>
    <t>География</t>
  </si>
  <si>
    <t>Природоведение</t>
  </si>
  <si>
    <t>Физика</t>
  </si>
  <si>
    <t>Химия</t>
  </si>
  <si>
    <t>Биология</t>
  </si>
  <si>
    <t>Искусство (Музыка, ИЗО, Черчение)</t>
  </si>
  <si>
    <t>Технология (Сатабыл)</t>
  </si>
  <si>
    <t>Основы безопасности жизнедеятельности</t>
  </si>
  <si>
    <t>Итого (аудиторная нагрузка для ОУ с русским языком обучения):</t>
  </si>
  <si>
    <t>Итого (аудиторная нагрузка для ОУ с родным (нерусским) языком обучения):</t>
  </si>
  <si>
    <t>Проектная деятельность/элективные курсы</t>
  </si>
  <si>
    <t>Практика (в днях)</t>
  </si>
  <si>
    <t>Обязательные учебные предметы на базовом уровне</t>
  </si>
  <si>
    <t>Инвариантная часть</t>
  </si>
  <si>
    <t>Количество часов за 2 года обучения (*)</t>
  </si>
  <si>
    <t>Базовый уровень</t>
  </si>
  <si>
    <r>
      <t>70</t>
    </r>
    <r>
      <rPr>
        <sz val="10"/>
        <rFont val="Times New Roman"/>
        <family val="1"/>
      </rPr>
      <t xml:space="preserve"> ( 1 / 1 )</t>
    </r>
  </si>
  <si>
    <r>
      <t>210</t>
    </r>
    <r>
      <rPr>
        <sz val="10"/>
        <rFont val="Times New Roman"/>
        <family val="1"/>
      </rPr>
      <t xml:space="preserve"> ( 3 / 3 )</t>
    </r>
  </si>
  <si>
    <r>
      <t>280</t>
    </r>
    <r>
      <rPr>
        <sz val="10"/>
        <rFont val="Times New Roman"/>
        <family val="1"/>
      </rPr>
      <t xml:space="preserve"> ( 4 / 4 )</t>
    </r>
  </si>
  <si>
    <r>
      <t>140</t>
    </r>
    <r>
      <rPr>
        <sz val="10"/>
        <rFont val="Times New Roman"/>
        <family val="1"/>
      </rPr>
      <t xml:space="preserve"> ( 2 / 2 )</t>
    </r>
  </si>
  <si>
    <t>Обществознание</t>
  </si>
  <si>
    <t>(включая экономику и право)</t>
  </si>
  <si>
    <t>Естествознание</t>
  </si>
  <si>
    <r>
      <t xml:space="preserve">  35</t>
    </r>
    <r>
      <rPr>
        <sz val="10"/>
        <rFont val="Times New Roman"/>
        <family val="1"/>
      </rPr>
      <t xml:space="preserve"> ( 1 / – )</t>
    </r>
  </si>
  <si>
    <t>Физическая культура</t>
  </si>
  <si>
    <t>Учебные предметы по выбору на базовом и профильном уровнях</t>
  </si>
  <si>
    <t>Вариативная часть</t>
  </si>
  <si>
    <t>Количество часов за 2 года обучения</t>
  </si>
  <si>
    <t>Профильный уровень</t>
  </si>
  <si>
    <t>–</t>
  </si>
  <si>
    <r>
      <t>350</t>
    </r>
    <r>
      <rPr>
        <sz val="10"/>
        <rFont val="Times New Roman"/>
        <family val="1"/>
      </rPr>
      <t xml:space="preserve"> ( 5 / 5 )</t>
    </r>
  </si>
  <si>
    <r>
      <t>420</t>
    </r>
    <r>
      <rPr>
        <sz val="10"/>
        <rFont val="Times New Roman"/>
        <family val="1"/>
      </rPr>
      <t xml:space="preserve"> ( 6 / 6 )</t>
    </r>
  </si>
  <si>
    <t xml:space="preserve">Обществознание </t>
  </si>
  <si>
    <r>
      <t xml:space="preserve">  70 </t>
    </r>
    <r>
      <rPr>
        <sz val="10"/>
        <rFont val="Times New Roman"/>
        <family val="1"/>
      </rPr>
      <t>( 1 / 1 )</t>
    </r>
  </si>
  <si>
    <t>Экономика</t>
  </si>
  <si>
    <r>
      <t xml:space="preserve">  35 </t>
    </r>
    <r>
      <rPr>
        <sz val="10"/>
        <rFont val="Times New Roman"/>
        <family val="1"/>
      </rPr>
      <t>( 0,5 / 0,5 )</t>
    </r>
  </si>
  <si>
    <t>Право</t>
  </si>
  <si>
    <r>
      <t xml:space="preserve">  70</t>
    </r>
    <r>
      <rPr>
        <sz val="10"/>
        <rFont val="Times New Roman"/>
        <family val="1"/>
      </rPr>
      <t xml:space="preserve"> ( 1 / 1 )</t>
    </r>
  </si>
  <si>
    <r>
      <t xml:space="preserve">210 </t>
    </r>
    <r>
      <rPr>
        <sz val="10"/>
        <rFont val="Times New Roman"/>
        <family val="1"/>
      </rPr>
      <t>( 3 / 3 )</t>
    </r>
  </si>
  <si>
    <r>
      <t xml:space="preserve">350 </t>
    </r>
    <r>
      <rPr>
        <sz val="10"/>
        <rFont val="Times New Roman"/>
        <family val="1"/>
      </rPr>
      <t>( 5 / 5 )</t>
    </r>
  </si>
  <si>
    <r>
      <t xml:space="preserve">280 </t>
    </r>
    <r>
      <rPr>
        <sz val="10"/>
        <rFont val="Times New Roman"/>
        <family val="1"/>
      </rPr>
      <t>( 4 / 4 )</t>
    </r>
  </si>
  <si>
    <t>Искусство (МХК)</t>
  </si>
  <si>
    <t>-</t>
  </si>
  <si>
    <r>
      <t xml:space="preserve">140 </t>
    </r>
    <r>
      <rPr>
        <sz val="10"/>
        <rFont val="Times New Roman"/>
        <family val="1"/>
      </rPr>
      <t>( 2 / 2 )</t>
    </r>
  </si>
  <si>
    <t>Итого:</t>
  </si>
  <si>
    <t xml:space="preserve">Региональный  (национально-региональный) компонент </t>
  </si>
  <si>
    <t>(вариативная часть)</t>
  </si>
  <si>
    <t>Родной язык</t>
  </si>
  <si>
    <t>280 (4/4)</t>
  </si>
  <si>
    <t>Родная литература</t>
  </si>
  <si>
    <t>140 (2/2)</t>
  </si>
  <si>
    <t>70 (1/1)</t>
  </si>
  <si>
    <t>Компонент образовательного учреждения (элективные курсы)</t>
  </si>
  <si>
    <t>Итого для ОУ (аудиторная нагрузка):</t>
  </si>
  <si>
    <t>Внеаудиторная деятельность:</t>
  </si>
  <si>
    <t>35 (-/1)</t>
  </si>
  <si>
    <t>12 (12/-)</t>
  </si>
  <si>
    <t xml:space="preserve">Консультации </t>
  </si>
  <si>
    <t>нач.обр.</t>
  </si>
  <si>
    <t>Федер.компонент</t>
  </si>
  <si>
    <t xml:space="preserve">Окружающий мир </t>
  </si>
  <si>
    <t>Регион.компонент</t>
  </si>
  <si>
    <t>Компонент образ.учр-я</t>
  </si>
  <si>
    <t>Внеаудит. деят-сть</t>
  </si>
  <si>
    <t>Родной язык и лит-ра</t>
  </si>
  <si>
    <t>ОБЖ</t>
  </si>
  <si>
    <t>обяз.уч.пл.</t>
  </si>
  <si>
    <t>выбор</t>
  </si>
  <si>
    <t>осн.общ</t>
  </si>
  <si>
    <t>ср.обр.</t>
  </si>
  <si>
    <t>а</t>
  </si>
  <si>
    <t>б</t>
  </si>
  <si>
    <t>в</t>
  </si>
  <si>
    <t>черч</t>
  </si>
  <si>
    <t>ОБЖ 5-7, 9/КНРС(Я) 8 кл</t>
  </si>
  <si>
    <t xml:space="preserve">Компонент образовательного учреждения </t>
  </si>
  <si>
    <t>Естествознание (физика, химия, биология)</t>
  </si>
  <si>
    <t>22/22</t>
  </si>
  <si>
    <t>Не более 2170 (31/31)</t>
  </si>
  <si>
    <t>Не менее 210 (не менее 4/4)</t>
  </si>
  <si>
    <t>До 2590 (37/37)</t>
  </si>
  <si>
    <t>37/37</t>
  </si>
  <si>
    <t>45/45</t>
  </si>
  <si>
    <t>ОРКСЭ</t>
  </si>
  <si>
    <t>А.С.Поскачин</t>
  </si>
  <si>
    <t xml:space="preserve">                                                                  МБОУ Хоринская СОШ им.Г.Н.Чиряева</t>
  </si>
  <si>
    <t>Согласовано: замначальника МКУ УО</t>
  </si>
  <si>
    <t>УЧЕБНЫЙ ПЛАН на 2013-2014 учебный год</t>
  </si>
  <si>
    <t>НАЧАЛЬНОЕ ОБЩЕЕ ОБРАЗОВАНИЕ   2013-2014 уч.г  Хоро СОШ им.Г.Н.Чиряева</t>
  </si>
  <si>
    <t>С.О.Борбуев</t>
  </si>
  <si>
    <t>Тех</t>
  </si>
  <si>
    <t>Соц-гум</t>
  </si>
  <si>
    <t>Ест</t>
  </si>
  <si>
    <t>Агротех</t>
  </si>
  <si>
    <t>03.09.13 г.</t>
  </si>
  <si>
    <t xml:space="preserve">                                                     СРЕДНЕЕ (ПОЛНОЕ) ОБЩЕЕ ОБРАЗОВАНИЕ</t>
  </si>
  <si>
    <t>ФГОС</t>
  </si>
  <si>
    <t>5а</t>
  </si>
  <si>
    <t>5б</t>
  </si>
  <si>
    <t>8а</t>
  </si>
  <si>
    <t>8б</t>
  </si>
  <si>
    <t>9а</t>
  </si>
  <si>
    <t>9б</t>
  </si>
  <si>
    <t>Культура народов РС (Я),ОРКСЭ</t>
  </si>
  <si>
    <t>ФГОС вар4</t>
  </si>
  <si>
    <t>ВАД,проектная деятельность/элективные курсы</t>
  </si>
  <si>
    <t>10а</t>
  </si>
  <si>
    <t>10б</t>
  </si>
  <si>
    <t>10в</t>
  </si>
  <si>
    <t>11а</t>
  </si>
  <si>
    <t>11б</t>
  </si>
  <si>
    <t>С.А.Арбыкина</t>
  </si>
  <si>
    <t xml:space="preserve">Утверждаю: и.о. директора МБОУ Хоринская СОШ им.Г.Н.Чиряева                        </t>
  </si>
  <si>
    <t>Согласовано: начальник МКУ Управление образования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</si>
</sst>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right" vertical="top" wrapText="1"/>
    </xf>
    <xf numFmtId="17" fontId="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3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75" zoomScaleNormal="75" zoomScalePageLayoutView="0" workbookViewId="0" topLeftCell="A1">
      <selection activeCell="P7" sqref="P7"/>
    </sheetView>
  </sheetViews>
  <sheetFormatPr defaultColWidth="9.140625" defaultRowHeight="12.75"/>
  <cols>
    <col min="1" max="1" width="5.421875" style="49" customWidth="1"/>
    <col min="2" max="10" width="5.57421875" style="49" customWidth="1"/>
    <col min="11" max="12" width="5.57421875" style="50" customWidth="1"/>
    <col min="13" max="13" width="23.140625" style="49" customWidth="1"/>
    <col min="14" max="14" width="6.140625" style="49" customWidth="1"/>
    <col min="15" max="15" width="4.28125" style="49" customWidth="1"/>
    <col min="16" max="16" width="33.421875" style="49" customWidth="1"/>
    <col min="17" max="18" width="9.140625" style="53" customWidth="1"/>
    <col min="19" max="19" width="11.57421875" style="53" bestFit="1" customWidth="1"/>
    <col min="20" max="20" width="9.140625" style="53" customWidth="1"/>
    <col min="21" max="16384" width="9.140625" style="49" customWidth="1"/>
  </cols>
  <sheetData>
    <row r="1" spans="1:16" ht="12.75">
      <c r="A1" s="49" t="s">
        <v>156</v>
      </c>
      <c r="P1" s="49" t="s">
        <v>157</v>
      </c>
    </row>
    <row r="3" spans="9:18" ht="12.75">
      <c r="I3" s="49" t="s">
        <v>133</v>
      </c>
      <c r="R3" s="53" t="s">
        <v>128</v>
      </c>
    </row>
    <row r="4" spans="9:18" ht="12.75">
      <c r="I4" s="49" t="s">
        <v>138</v>
      </c>
      <c r="R4" s="53" t="s">
        <v>138</v>
      </c>
    </row>
    <row r="5" ht="13.5" customHeight="1"/>
    <row r="6" spans="1:20" s="50" customFormat="1" ht="12.75">
      <c r="A6" s="50" t="s">
        <v>129</v>
      </c>
      <c r="Q6" s="54"/>
      <c r="R6" s="54"/>
      <c r="S6" s="54"/>
      <c r="T6" s="54"/>
    </row>
    <row r="7" spans="17:20" s="50" customFormat="1" ht="12.75">
      <c r="Q7" s="54"/>
      <c r="R7" s="54"/>
      <c r="S7" s="54"/>
      <c r="T7" s="54"/>
    </row>
    <row r="8" spans="7:20" s="50" customFormat="1" ht="12.75">
      <c r="G8" s="50" t="s">
        <v>131</v>
      </c>
      <c r="Q8" s="54"/>
      <c r="R8" s="54"/>
      <c r="S8" s="54"/>
      <c r="T8" s="54"/>
    </row>
    <row r="9" spans="17:20" ht="12.75">
      <c r="Q9" s="94" t="s">
        <v>112</v>
      </c>
      <c r="R9" s="101" t="s">
        <v>113</v>
      </c>
      <c r="S9" s="101"/>
      <c r="T9" s="101"/>
    </row>
    <row r="10" spans="6:20" ht="12.75">
      <c r="F10" s="49" t="s">
        <v>9</v>
      </c>
      <c r="M10" s="51" t="s">
        <v>102</v>
      </c>
      <c r="N10" s="51"/>
      <c r="O10" s="51"/>
      <c r="P10" s="51"/>
      <c r="Q10" s="95"/>
      <c r="R10" s="83" t="s">
        <v>110</v>
      </c>
      <c r="S10" s="83" t="s">
        <v>111</v>
      </c>
      <c r="T10" s="88" t="s">
        <v>1</v>
      </c>
    </row>
    <row r="11" spans="5:17" ht="11.25" customHeight="1">
      <c r="E11" s="53" t="s">
        <v>5</v>
      </c>
      <c r="F11" s="53" t="s">
        <v>117</v>
      </c>
      <c r="G11" s="53" t="s">
        <v>6</v>
      </c>
      <c r="H11" s="53" t="s">
        <v>7</v>
      </c>
      <c r="I11" s="53" t="s">
        <v>8</v>
      </c>
      <c r="J11" s="53" t="s">
        <v>0</v>
      </c>
      <c r="K11" s="54" t="s">
        <v>1</v>
      </c>
      <c r="L11" s="54"/>
      <c r="M11" s="55" t="s">
        <v>103</v>
      </c>
      <c r="N11" s="51"/>
      <c r="O11" s="51"/>
      <c r="P11" s="55" t="s">
        <v>103</v>
      </c>
      <c r="Q11" s="56"/>
    </row>
    <row r="12" spans="1:20" ht="11.25" customHeight="1">
      <c r="A12" s="49" t="s">
        <v>2</v>
      </c>
      <c r="B12" s="49" t="s">
        <v>3</v>
      </c>
      <c r="D12" s="49" t="s">
        <v>4</v>
      </c>
      <c r="E12" s="53"/>
      <c r="F12" s="53"/>
      <c r="G12" s="53"/>
      <c r="H12" s="53"/>
      <c r="I12" s="53"/>
      <c r="J12" s="53"/>
      <c r="K12" s="54"/>
      <c r="L12" s="54"/>
      <c r="M12" s="57" t="s">
        <v>19</v>
      </c>
      <c r="N12" s="51">
        <f>БУП!J9</f>
        <v>13</v>
      </c>
      <c r="O12" s="51"/>
      <c r="P12" s="58" t="s">
        <v>19</v>
      </c>
      <c r="Q12" s="63">
        <f>БУП!L37</f>
        <v>25</v>
      </c>
      <c r="R12" s="53">
        <f>БУП!M82</f>
        <v>3</v>
      </c>
      <c r="S12" s="53">
        <f>БУП!M96</f>
        <v>6</v>
      </c>
      <c r="T12" s="53">
        <f>R12+S12</f>
        <v>9</v>
      </c>
    </row>
    <row r="13" spans="2:20" ht="11.25" customHeight="1">
      <c r="B13" s="53">
        <v>1</v>
      </c>
      <c r="D13" s="68">
        <v>19</v>
      </c>
      <c r="E13" s="53"/>
      <c r="F13" s="68"/>
      <c r="G13" s="53"/>
      <c r="H13" s="53"/>
      <c r="I13" s="53"/>
      <c r="J13" s="53"/>
      <c r="K13" s="54">
        <f aca="true" t="shared" si="0" ref="K13:K29">SUM(E13:J13)</f>
        <v>0</v>
      </c>
      <c r="L13" s="54"/>
      <c r="M13" s="57" t="s">
        <v>20</v>
      </c>
      <c r="N13" s="51">
        <f>БУП!J10</f>
        <v>8</v>
      </c>
      <c r="O13" s="51"/>
      <c r="P13" s="58" t="s">
        <v>40</v>
      </c>
      <c r="Q13" s="63">
        <f>БУП!L38</f>
        <v>23</v>
      </c>
      <c r="R13" s="53">
        <f>БУП!M83</f>
        <v>9</v>
      </c>
      <c r="S13" s="53">
        <f>БУП!M97</f>
        <v>10</v>
      </c>
      <c r="T13" s="53">
        <f aca="true" t="shared" si="1" ref="T13:T40">R13+S13</f>
        <v>19</v>
      </c>
    </row>
    <row r="14" spans="2:20" ht="11.25" customHeight="1">
      <c r="B14" s="53">
        <v>2</v>
      </c>
      <c r="C14" s="53"/>
      <c r="D14" s="68">
        <v>17</v>
      </c>
      <c r="E14" s="68"/>
      <c r="F14" s="68"/>
      <c r="G14" s="53"/>
      <c r="K14" s="54">
        <f t="shared" si="0"/>
        <v>0</v>
      </c>
      <c r="L14" s="54"/>
      <c r="M14" s="57" t="s">
        <v>22</v>
      </c>
      <c r="N14" s="51">
        <f>БУП!J11</f>
        <v>6</v>
      </c>
      <c r="O14" s="51"/>
      <c r="P14" s="57" t="s">
        <v>22</v>
      </c>
      <c r="Q14" s="96">
        <f>БУП!L39</f>
        <v>24</v>
      </c>
      <c r="R14" s="53">
        <f>БУП!M84</f>
        <v>15</v>
      </c>
      <c r="S14" s="53">
        <f>БУП!M98</f>
        <v>0</v>
      </c>
      <c r="T14" s="53">
        <f t="shared" si="1"/>
        <v>15</v>
      </c>
    </row>
    <row r="15" spans="2:20" ht="11.25" customHeight="1">
      <c r="B15" s="53">
        <v>3</v>
      </c>
      <c r="C15" s="59"/>
      <c r="D15" s="68">
        <v>17</v>
      </c>
      <c r="E15" s="68"/>
      <c r="F15" s="68"/>
      <c r="G15" s="53"/>
      <c r="H15" s="53"/>
      <c r="I15" s="53"/>
      <c r="J15" s="53"/>
      <c r="K15" s="54">
        <f t="shared" si="0"/>
        <v>0</v>
      </c>
      <c r="L15" s="54"/>
      <c r="M15" s="57" t="s">
        <v>23</v>
      </c>
      <c r="N15" s="51">
        <f>БУП!J12</f>
        <v>16</v>
      </c>
      <c r="O15" s="51"/>
      <c r="P15" s="57" t="s">
        <v>23</v>
      </c>
      <c r="Q15" s="96">
        <f>БУП!L40</f>
        <v>40</v>
      </c>
      <c r="R15" s="53">
        <f>БУП!M85</f>
        <v>8</v>
      </c>
      <c r="S15" s="53">
        <f>БУП!M99</f>
        <v>18</v>
      </c>
      <c r="T15" s="53">
        <f t="shared" si="1"/>
        <v>26</v>
      </c>
    </row>
    <row r="16" spans="2:20" ht="11.25" customHeight="1">
      <c r="B16" s="53">
        <v>4</v>
      </c>
      <c r="C16" s="59"/>
      <c r="D16" s="68">
        <v>19</v>
      </c>
      <c r="E16" s="68"/>
      <c r="F16" s="68"/>
      <c r="G16" s="53"/>
      <c r="H16" s="53"/>
      <c r="I16" s="53"/>
      <c r="J16" s="53"/>
      <c r="K16" s="54">
        <f t="shared" si="0"/>
        <v>0</v>
      </c>
      <c r="L16" s="54"/>
      <c r="M16" s="57" t="s">
        <v>104</v>
      </c>
      <c r="N16" s="51">
        <f>БУП!J13</f>
        <v>8</v>
      </c>
      <c r="O16" s="51"/>
      <c r="P16" s="57" t="s">
        <v>41</v>
      </c>
      <c r="Q16" s="96">
        <f>БУП!L41</f>
        <v>6</v>
      </c>
      <c r="S16" s="53">
        <f>БУП!M109</f>
        <v>5</v>
      </c>
      <c r="T16" s="53">
        <f t="shared" si="1"/>
        <v>5</v>
      </c>
    </row>
    <row r="17" spans="2:20" ht="11.25" customHeight="1">
      <c r="B17" s="53">
        <v>5</v>
      </c>
      <c r="C17" s="53" t="s">
        <v>114</v>
      </c>
      <c r="D17" s="68">
        <v>15</v>
      </c>
      <c r="E17" s="53"/>
      <c r="F17" s="68"/>
      <c r="G17" s="53"/>
      <c r="H17" s="53"/>
      <c r="I17" s="53"/>
      <c r="J17" s="53">
        <v>2</v>
      </c>
      <c r="K17" s="54">
        <f t="shared" si="0"/>
        <v>2</v>
      </c>
      <c r="L17" s="54"/>
      <c r="M17" s="57" t="s">
        <v>25</v>
      </c>
      <c r="N17" s="51">
        <f>БУП!J14</f>
        <v>8</v>
      </c>
      <c r="O17" s="51"/>
      <c r="P17" s="57" t="s">
        <v>42</v>
      </c>
      <c r="Q17" s="96">
        <f>БУП!L42</f>
        <v>16</v>
      </c>
      <c r="R17" s="53">
        <f>БУП!M86</f>
        <v>6</v>
      </c>
      <c r="S17" s="53">
        <f>БУП!M100</f>
        <v>8</v>
      </c>
      <c r="T17" s="53">
        <f t="shared" si="1"/>
        <v>14</v>
      </c>
    </row>
    <row r="18" spans="2:20" ht="11.25" customHeight="1">
      <c r="B18" s="53">
        <v>5</v>
      </c>
      <c r="C18" s="59" t="s">
        <v>115</v>
      </c>
      <c r="D18" s="68">
        <v>16</v>
      </c>
      <c r="E18" s="53"/>
      <c r="F18" s="68"/>
      <c r="G18" s="53"/>
      <c r="H18" s="53"/>
      <c r="I18" s="53"/>
      <c r="J18" s="53">
        <v>2</v>
      </c>
      <c r="K18" s="54">
        <f t="shared" si="0"/>
        <v>2</v>
      </c>
      <c r="L18" s="54"/>
      <c r="M18" s="57" t="s">
        <v>26</v>
      </c>
      <c r="N18" s="51">
        <f>БУП!J16</f>
        <v>4</v>
      </c>
      <c r="O18" s="51"/>
      <c r="P18" s="57" t="s">
        <v>43</v>
      </c>
      <c r="Q18" s="96">
        <f>БУП!L43</f>
        <v>8</v>
      </c>
      <c r="R18" s="53">
        <f>БУП!M87</f>
        <v>6</v>
      </c>
      <c r="S18" s="53">
        <f>БУП!M102</f>
        <v>6</v>
      </c>
      <c r="T18" s="53">
        <f t="shared" si="1"/>
        <v>12</v>
      </c>
    </row>
    <row r="19" spans="2:20" ht="11.25" customHeight="1">
      <c r="B19" s="65">
        <v>6</v>
      </c>
      <c r="C19" s="59"/>
      <c r="D19" s="68">
        <v>21</v>
      </c>
      <c r="E19" s="53">
        <v>4</v>
      </c>
      <c r="F19" s="68"/>
      <c r="G19" s="65">
        <v>3</v>
      </c>
      <c r="J19" s="53">
        <v>2</v>
      </c>
      <c r="K19" s="54">
        <f t="shared" si="0"/>
        <v>9</v>
      </c>
      <c r="L19" s="54"/>
      <c r="M19" s="57" t="s">
        <v>27</v>
      </c>
      <c r="N19" s="51">
        <f>БУП!J17</f>
        <v>12</v>
      </c>
      <c r="O19" s="51"/>
      <c r="P19" s="49" t="s">
        <v>66</v>
      </c>
      <c r="R19" s="53">
        <f>БУП!M89</f>
        <v>0</v>
      </c>
      <c r="T19" s="53">
        <f t="shared" si="1"/>
        <v>0</v>
      </c>
    </row>
    <row r="20" spans="2:20" ht="11.25" customHeight="1">
      <c r="B20" s="53">
        <v>7</v>
      </c>
      <c r="C20" s="59"/>
      <c r="D20" s="68">
        <v>24</v>
      </c>
      <c r="E20" s="53">
        <v>3</v>
      </c>
      <c r="F20" s="68"/>
      <c r="G20" s="65">
        <v>3</v>
      </c>
      <c r="H20" s="53"/>
      <c r="I20" s="53"/>
      <c r="J20" s="53">
        <v>2</v>
      </c>
      <c r="K20" s="54">
        <f t="shared" si="0"/>
        <v>8</v>
      </c>
      <c r="L20" s="54"/>
      <c r="M20" s="60" t="s">
        <v>105</v>
      </c>
      <c r="N20" s="51"/>
      <c r="O20" s="51"/>
      <c r="P20" s="57" t="s">
        <v>44</v>
      </c>
      <c r="Q20" s="96">
        <f>БУП!L44</f>
        <v>13</v>
      </c>
      <c r="S20" s="53">
        <f>БУП!M105</f>
        <v>5</v>
      </c>
      <c r="T20" s="53">
        <f t="shared" si="1"/>
        <v>5</v>
      </c>
    </row>
    <row r="21" spans="2:20" ht="11.25" customHeight="1">
      <c r="B21" s="53">
        <v>8</v>
      </c>
      <c r="C21" s="59" t="s">
        <v>114</v>
      </c>
      <c r="D21" s="68">
        <v>14</v>
      </c>
      <c r="E21" s="53"/>
      <c r="F21" s="68"/>
      <c r="G21" s="65"/>
      <c r="I21" s="53">
        <v>3</v>
      </c>
      <c r="J21" s="53">
        <v>1</v>
      </c>
      <c r="K21" s="54">
        <f t="shared" si="0"/>
        <v>4</v>
      </c>
      <c r="L21" s="54"/>
      <c r="M21" s="57" t="s">
        <v>30</v>
      </c>
      <c r="N21" s="51">
        <f>БУП!J22</f>
        <v>2</v>
      </c>
      <c r="O21" s="51"/>
      <c r="P21" s="57" t="s">
        <v>45</v>
      </c>
      <c r="Q21" s="96">
        <f>БУП!L45</f>
        <v>0</v>
      </c>
      <c r="T21" s="53">
        <f t="shared" si="1"/>
        <v>0</v>
      </c>
    </row>
    <row r="22" spans="2:20" ht="11.25" customHeight="1">
      <c r="B22" s="53">
        <v>8</v>
      </c>
      <c r="C22" s="59" t="s">
        <v>115</v>
      </c>
      <c r="D22" s="68">
        <v>15</v>
      </c>
      <c r="E22" s="53"/>
      <c r="F22" s="53"/>
      <c r="G22" s="65"/>
      <c r="I22" s="53">
        <v>3</v>
      </c>
      <c r="J22" s="53">
        <v>1</v>
      </c>
      <c r="K22" s="54">
        <f t="shared" si="0"/>
        <v>4</v>
      </c>
      <c r="L22" s="54"/>
      <c r="M22" s="57" t="s">
        <v>33</v>
      </c>
      <c r="N22" s="51">
        <f>БУП!J23</f>
        <v>21</v>
      </c>
      <c r="O22" s="51"/>
      <c r="P22" s="57" t="s">
        <v>46</v>
      </c>
      <c r="Q22" s="96">
        <f>БУП!L46</f>
        <v>10</v>
      </c>
      <c r="S22" s="53">
        <f>БУП!M106</f>
        <v>9</v>
      </c>
      <c r="T22" s="53">
        <f t="shared" si="1"/>
        <v>9</v>
      </c>
    </row>
    <row r="23" spans="2:20" ht="11.25" customHeight="1">
      <c r="B23" s="53">
        <v>9</v>
      </c>
      <c r="C23" s="59" t="s">
        <v>114</v>
      </c>
      <c r="D23" s="68">
        <v>18</v>
      </c>
      <c r="E23" s="53"/>
      <c r="F23" s="53"/>
      <c r="G23" s="65"/>
      <c r="H23" s="53"/>
      <c r="I23" s="53">
        <v>3</v>
      </c>
      <c r="J23" s="53"/>
      <c r="K23" s="54">
        <f t="shared" si="0"/>
        <v>3</v>
      </c>
      <c r="L23" s="54"/>
      <c r="M23" s="61" t="s">
        <v>106</v>
      </c>
      <c r="N23" s="51">
        <f>БУП!J25</f>
        <v>0</v>
      </c>
      <c r="O23" s="51"/>
      <c r="P23" s="57" t="s">
        <v>47</v>
      </c>
      <c r="Q23" s="96">
        <f>БУП!L47</f>
        <v>8</v>
      </c>
      <c r="S23" s="53">
        <f>БУП!M107</f>
        <v>9</v>
      </c>
      <c r="T23" s="53">
        <f t="shared" si="1"/>
        <v>9</v>
      </c>
    </row>
    <row r="24" spans="2:20" ht="11.25" customHeight="1">
      <c r="B24" s="53">
        <v>9</v>
      </c>
      <c r="C24" s="59" t="s">
        <v>115</v>
      </c>
      <c r="D24" s="68">
        <v>19</v>
      </c>
      <c r="E24" s="53"/>
      <c r="F24" s="53"/>
      <c r="G24" s="65"/>
      <c r="H24" s="53"/>
      <c r="I24" s="53">
        <v>3</v>
      </c>
      <c r="J24" s="53"/>
      <c r="K24" s="54">
        <f t="shared" si="0"/>
        <v>3</v>
      </c>
      <c r="L24" s="54"/>
      <c r="M24" s="51"/>
      <c r="N24" s="51"/>
      <c r="O24" s="51"/>
      <c r="P24" s="57" t="s">
        <v>48</v>
      </c>
      <c r="Q24" s="96">
        <f>БУП!L48</f>
        <v>13</v>
      </c>
      <c r="S24" s="53">
        <f>БУП!M108</f>
        <v>9</v>
      </c>
      <c r="T24" s="53">
        <f t="shared" si="1"/>
        <v>9</v>
      </c>
    </row>
    <row r="25" spans="2:20" ht="11.25" customHeight="1">
      <c r="B25" s="53">
        <v>10</v>
      </c>
      <c r="C25" s="59" t="s">
        <v>114</v>
      </c>
      <c r="D25" s="68">
        <v>16</v>
      </c>
      <c r="E25" s="53"/>
      <c r="G25" s="65"/>
      <c r="I25" s="53">
        <v>3</v>
      </c>
      <c r="J25" s="53">
        <v>1</v>
      </c>
      <c r="K25" s="54">
        <f t="shared" si="0"/>
        <v>4</v>
      </c>
      <c r="L25" s="54"/>
      <c r="M25" s="61" t="s">
        <v>107</v>
      </c>
      <c r="N25" s="51"/>
      <c r="O25" s="51"/>
      <c r="P25" s="57" t="s">
        <v>49</v>
      </c>
      <c r="Q25" s="96">
        <f>БУП!L49</f>
        <v>12</v>
      </c>
      <c r="S25" s="53">
        <f>БУП!M110</f>
        <v>0</v>
      </c>
      <c r="T25" s="53">
        <f t="shared" si="1"/>
        <v>0</v>
      </c>
    </row>
    <row r="26" spans="2:20" ht="11.25" customHeight="1">
      <c r="B26" s="53">
        <v>10</v>
      </c>
      <c r="C26" s="59" t="s">
        <v>115</v>
      </c>
      <c r="D26" s="68">
        <v>15</v>
      </c>
      <c r="E26" s="53"/>
      <c r="G26" s="65"/>
      <c r="I26" s="53">
        <v>3</v>
      </c>
      <c r="J26" s="53"/>
      <c r="K26" s="54">
        <f t="shared" si="0"/>
        <v>3</v>
      </c>
      <c r="L26" s="54"/>
      <c r="M26" s="57" t="s">
        <v>127</v>
      </c>
      <c r="N26" s="51">
        <f>БУП!J15</f>
        <v>1</v>
      </c>
      <c r="O26" s="51"/>
      <c r="P26" s="57" t="s">
        <v>50</v>
      </c>
      <c r="Q26" s="96">
        <f>БУП!L50</f>
        <v>10</v>
      </c>
      <c r="S26" s="53">
        <f>БУП!M111</f>
        <v>3</v>
      </c>
      <c r="T26" s="53">
        <f t="shared" si="1"/>
        <v>3</v>
      </c>
    </row>
    <row r="27" spans="2:20" ht="11.25" customHeight="1">
      <c r="B27" s="53">
        <v>10</v>
      </c>
      <c r="C27" s="59" t="s">
        <v>116</v>
      </c>
      <c r="D27" s="68">
        <v>15</v>
      </c>
      <c r="E27" s="53"/>
      <c r="G27" s="65"/>
      <c r="I27" s="53">
        <v>3</v>
      </c>
      <c r="J27" s="53">
        <v>1</v>
      </c>
      <c r="K27" s="54">
        <f t="shared" si="0"/>
        <v>4</v>
      </c>
      <c r="L27" s="54"/>
      <c r="M27" s="61" t="s">
        <v>107</v>
      </c>
      <c r="N27" s="51">
        <f>БУП!J27</f>
        <v>40</v>
      </c>
      <c r="O27" s="51"/>
      <c r="P27" s="57" t="s">
        <v>51</v>
      </c>
      <c r="Q27" s="96">
        <f>БУП!L51</f>
        <v>2</v>
      </c>
      <c r="R27" s="53">
        <f>БУП!M90</f>
        <v>5</v>
      </c>
      <c r="S27" s="53">
        <f>БУП!M112</f>
        <v>0</v>
      </c>
      <c r="T27" s="53">
        <f t="shared" si="1"/>
        <v>5</v>
      </c>
    </row>
    <row r="28" spans="2:20" ht="11.25" customHeight="1">
      <c r="B28" s="53">
        <v>11</v>
      </c>
      <c r="C28" s="59" t="s">
        <v>114</v>
      </c>
      <c r="D28" s="68">
        <v>18</v>
      </c>
      <c r="E28" s="53"/>
      <c r="F28" s="53"/>
      <c r="G28" s="65"/>
      <c r="H28" s="53"/>
      <c r="I28" s="53">
        <v>3</v>
      </c>
      <c r="J28" s="53">
        <v>1</v>
      </c>
      <c r="K28" s="54">
        <f t="shared" si="0"/>
        <v>4</v>
      </c>
      <c r="L28" s="54"/>
      <c r="M28" s="62" t="s">
        <v>1</v>
      </c>
      <c r="N28" s="62">
        <f>N12+N13+N14+N15+N16+N17+N18+N19+N21+N22+N23+N26+N27</f>
        <v>139</v>
      </c>
      <c r="O28" s="51"/>
      <c r="P28" s="57" t="s">
        <v>27</v>
      </c>
      <c r="Q28" s="96">
        <f>БУП!L52</f>
        <v>24</v>
      </c>
      <c r="R28" s="53">
        <f>БУП!M91</f>
        <v>15</v>
      </c>
      <c r="S28" s="53">
        <f>БУП!M101</f>
        <v>0</v>
      </c>
      <c r="T28" s="53">
        <f t="shared" si="1"/>
        <v>15</v>
      </c>
    </row>
    <row r="29" spans="2:20" ht="11.25" customHeight="1">
      <c r="B29" s="53">
        <v>11</v>
      </c>
      <c r="C29" s="59" t="s">
        <v>115</v>
      </c>
      <c r="D29" s="68">
        <v>18</v>
      </c>
      <c r="E29" s="53"/>
      <c r="G29" s="65"/>
      <c r="I29" s="53">
        <v>3</v>
      </c>
      <c r="J29" s="53"/>
      <c r="K29" s="54">
        <f t="shared" si="0"/>
        <v>3</v>
      </c>
      <c r="L29" s="54"/>
      <c r="M29" s="51"/>
      <c r="N29" s="63"/>
      <c r="O29" s="51"/>
      <c r="P29" s="51" t="s">
        <v>78</v>
      </c>
      <c r="S29" s="53">
        <f>БУП!M103</f>
        <v>0</v>
      </c>
      <c r="T29" s="53">
        <f t="shared" si="1"/>
        <v>0</v>
      </c>
    </row>
    <row r="30" spans="2:20" ht="11.25" customHeight="1">
      <c r="B30" s="53"/>
      <c r="C30" s="59"/>
      <c r="D30" s="68"/>
      <c r="E30" s="53"/>
      <c r="F30" s="53"/>
      <c r="G30" s="53"/>
      <c r="H30" s="53"/>
      <c r="I30" s="53"/>
      <c r="J30" s="53"/>
      <c r="K30" s="54"/>
      <c r="L30" s="54"/>
      <c r="M30" s="51"/>
      <c r="N30" s="63"/>
      <c r="O30" s="51"/>
      <c r="P30" s="57" t="s">
        <v>80</v>
      </c>
      <c r="S30" s="53">
        <f>БУП!M104</f>
        <v>0</v>
      </c>
      <c r="T30" s="53">
        <f t="shared" si="1"/>
        <v>0</v>
      </c>
    </row>
    <row r="31" spans="2:20" ht="11.25" customHeight="1">
      <c r="B31" s="53"/>
      <c r="C31" s="59"/>
      <c r="D31" s="68"/>
      <c r="E31" s="53"/>
      <c r="F31" s="53"/>
      <c r="G31" s="53"/>
      <c r="H31" s="53"/>
      <c r="I31" s="53"/>
      <c r="J31" s="53"/>
      <c r="K31" s="54"/>
      <c r="L31" s="54"/>
      <c r="M31" s="51"/>
      <c r="N31" s="63"/>
      <c r="O31" s="51"/>
      <c r="P31" s="60" t="s">
        <v>105</v>
      </c>
      <c r="Q31" s="97"/>
      <c r="T31" s="53">
        <f t="shared" si="1"/>
        <v>0</v>
      </c>
    </row>
    <row r="32" spans="2:20" ht="11.25" customHeight="1">
      <c r="B32" s="53"/>
      <c r="C32" s="59"/>
      <c r="D32" s="68"/>
      <c r="E32" s="53"/>
      <c r="F32" s="53"/>
      <c r="G32" s="53"/>
      <c r="H32" s="53"/>
      <c r="I32" s="53"/>
      <c r="J32" s="53"/>
      <c r="K32" s="54"/>
      <c r="M32" s="51"/>
      <c r="N32" s="63"/>
      <c r="O32" s="51"/>
      <c r="P32" s="57" t="s">
        <v>30</v>
      </c>
      <c r="Q32" s="96">
        <f>БУП!L56</f>
        <v>6</v>
      </c>
      <c r="S32" s="53">
        <f>БУП!M121</f>
        <v>5</v>
      </c>
      <c r="T32" s="53">
        <f t="shared" si="1"/>
        <v>5</v>
      </c>
    </row>
    <row r="33" spans="3:20" ht="11.25" customHeight="1">
      <c r="C33" s="53"/>
      <c r="I33" s="53"/>
      <c r="J33" s="53"/>
      <c r="K33" s="54"/>
      <c r="M33" s="51"/>
      <c r="N33" s="63"/>
      <c r="O33" s="51"/>
      <c r="P33" s="57" t="s">
        <v>108</v>
      </c>
      <c r="Q33" s="63">
        <f>БУП!L58</f>
        <v>34</v>
      </c>
      <c r="S33" s="53">
        <f>БУП!M120+БУП!M119</f>
        <v>10</v>
      </c>
      <c r="T33" s="53">
        <f t="shared" si="1"/>
        <v>10</v>
      </c>
    </row>
    <row r="34" spans="13:20" ht="11.25" customHeight="1">
      <c r="M34" s="51"/>
      <c r="N34" s="63"/>
      <c r="O34" s="51"/>
      <c r="P34" s="61" t="s">
        <v>106</v>
      </c>
      <c r="Q34" s="98">
        <f>БУП!L61</f>
        <v>0</v>
      </c>
      <c r="S34" s="53">
        <f>БУП!M122</f>
        <v>15</v>
      </c>
      <c r="T34" s="53">
        <f t="shared" si="1"/>
        <v>15</v>
      </c>
    </row>
    <row r="35" spans="13:20" ht="11.25" customHeight="1">
      <c r="M35" s="51"/>
      <c r="N35" s="63"/>
      <c r="O35" s="51"/>
      <c r="P35" s="61" t="s">
        <v>107</v>
      </c>
      <c r="Q35" s="96"/>
      <c r="T35" s="53">
        <f t="shared" si="1"/>
        <v>0</v>
      </c>
    </row>
    <row r="36" spans="13:20" ht="11.25" customHeight="1">
      <c r="M36" s="62"/>
      <c r="N36" s="63"/>
      <c r="O36" s="62"/>
      <c r="P36" s="57" t="s">
        <v>12</v>
      </c>
      <c r="Q36" s="98">
        <f>БУП!L68</f>
        <v>16</v>
      </c>
      <c r="S36" s="53">
        <f>БУП!M126</f>
        <v>0</v>
      </c>
      <c r="T36" s="53">
        <f t="shared" si="1"/>
        <v>0</v>
      </c>
    </row>
    <row r="37" spans="13:20" ht="11.25" customHeight="1">
      <c r="M37" s="51"/>
      <c r="N37" s="63"/>
      <c r="O37" s="51"/>
      <c r="P37" s="57" t="s">
        <v>109</v>
      </c>
      <c r="Q37" s="99">
        <f>БУП!L69</f>
        <v>6</v>
      </c>
      <c r="S37" s="53">
        <f>БУП!M127</f>
        <v>0</v>
      </c>
      <c r="T37" s="53">
        <f t="shared" si="1"/>
        <v>0</v>
      </c>
    </row>
    <row r="38" spans="13:20" ht="11.25" customHeight="1">
      <c r="M38" s="51"/>
      <c r="N38" s="63"/>
      <c r="O38" s="51"/>
      <c r="P38" s="64" t="s">
        <v>54</v>
      </c>
      <c r="Q38" s="99">
        <f>БУП!L70</f>
        <v>37</v>
      </c>
      <c r="S38" s="53">
        <f>БУП!M128</f>
        <v>20</v>
      </c>
      <c r="T38" s="53">
        <f t="shared" si="1"/>
        <v>20</v>
      </c>
    </row>
    <row r="39" spans="14:20" ht="12.75">
      <c r="N39" s="53"/>
      <c r="P39" s="64" t="s">
        <v>13</v>
      </c>
      <c r="Q39" s="99">
        <f>БУП!L71</f>
        <v>6</v>
      </c>
      <c r="S39" s="53">
        <f>БУП!M130</f>
        <v>20</v>
      </c>
      <c r="T39" s="53">
        <f t="shared" si="1"/>
        <v>20</v>
      </c>
    </row>
    <row r="40" spans="4:20" s="50" customFormat="1" ht="12.75">
      <c r="D40" s="50">
        <f>SUM(D13:D39)</f>
        <v>296</v>
      </c>
      <c r="E40" s="50">
        <f>SUM(E13:E39)</f>
        <v>7</v>
      </c>
      <c r="F40" s="50">
        <f aca="true" t="shared" si="2" ref="F40:K40">SUM(F13:F39)</f>
        <v>0</v>
      </c>
      <c r="G40" s="50">
        <f t="shared" si="2"/>
        <v>6</v>
      </c>
      <c r="H40" s="50">
        <f t="shared" si="2"/>
        <v>0</v>
      </c>
      <c r="I40" s="50">
        <f t="shared" si="2"/>
        <v>27</v>
      </c>
      <c r="J40" s="50">
        <f t="shared" si="2"/>
        <v>13</v>
      </c>
      <c r="K40" s="50">
        <f t="shared" si="2"/>
        <v>53</v>
      </c>
      <c r="N40" s="53"/>
      <c r="P40" s="51"/>
      <c r="Q40" s="63"/>
      <c r="R40" s="53"/>
      <c r="S40" s="53"/>
      <c r="T40" s="53">
        <f t="shared" si="1"/>
        <v>0</v>
      </c>
    </row>
    <row r="41" spans="14:20" ht="12.75">
      <c r="N41" s="53"/>
      <c r="P41" s="51"/>
      <c r="Q41" s="100">
        <f>SUM(Q12:Q40)</f>
        <v>339</v>
      </c>
      <c r="R41" s="100">
        <f>SUM(R12:R40)</f>
        <v>67</v>
      </c>
      <c r="S41" s="100">
        <f>SUM(S12:S40)</f>
        <v>158</v>
      </c>
      <c r="T41" s="100">
        <f>SUM(T12:T40)</f>
        <v>225</v>
      </c>
    </row>
    <row r="42" spans="5:14" ht="12.75">
      <c r="E42" s="49" t="s">
        <v>10</v>
      </c>
      <c r="N42" s="53"/>
    </row>
    <row r="43" spans="5:14" ht="12.75">
      <c r="E43" s="53"/>
      <c r="F43" s="53"/>
      <c r="G43" s="53"/>
      <c r="H43" s="53"/>
      <c r="I43" s="53"/>
      <c r="J43" s="53"/>
      <c r="K43" s="54"/>
      <c r="L43" s="54"/>
      <c r="N43" s="53"/>
    </row>
    <row r="44" spans="1:14" ht="12.75">
      <c r="A44" s="53">
        <v>1</v>
      </c>
      <c r="B44" s="68">
        <v>19</v>
      </c>
      <c r="C44" s="68"/>
      <c r="D44" s="53"/>
      <c r="E44" s="53"/>
      <c r="F44" s="53"/>
      <c r="G44" s="53"/>
      <c r="H44" s="53"/>
      <c r="I44" s="53"/>
      <c r="J44" s="53"/>
      <c r="K44" s="54">
        <f>БУП!C29</f>
        <v>31</v>
      </c>
      <c r="L44" s="54"/>
      <c r="M44" s="50"/>
      <c r="N44" s="54"/>
    </row>
    <row r="45" spans="1:14" ht="12.75">
      <c r="A45" s="53">
        <v>2</v>
      </c>
      <c r="B45" s="68">
        <v>17</v>
      </c>
      <c r="C45" s="68"/>
      <c r="D45" s="53"/>
      <c r="E45" s="53"/>
      <c r="F45" s="53"/>
      <c r="G45" s="53"/>
      <c r="H45" s="53"/>
      <c r="I45" s="53"/>
      <c r="J45" s="53"/>
      <c r="K45" s="54">
        <f>БУП!E29</f>
        <v>36</v>
      </c>
      <c r="L45" s="54"/>
      <c r="M45" s="65"/>
      <c r="N45" s="53"/>
    </row>
    <row r="46" spans="1:14" ht="12.75">
      <c r="A46" s="53">
        <v>3</v>
      </c>
      <c r="B46" s="68">
        <v>17</v>
      </c>
      <c r="C46" s="68"/>
      <c r="D46" s="53"/>
      <c r="E46" s="53"/>
      <c r="F46" s="53"/>
      <c r="G46" s="53"/>
      <c r="H46" s="53"/>
      <c r="I46" s="53"/>
      <c r="J46" s="53"/>
      <c r="K46" s="54">
        <f>БУП!E29</f>
        <v>36</v>
      </c>
      <c r="L46" s="54"/>
      <c r="M46" s="50"/>
      <c r="N46" s="54"/>
    </row>
    <row r="47" spans="1:12" ht="12.75">
      <c r="A47" s="53">
        <v>4</v>
      </c>
      <c r="B47" s="68">
        <v>19</v>
      </c>
      <c r="C47" s="68"/>
      <c r="D47" s="53"/>
      <c r="E47" s="53"/>
      <c r="F47" s="53"/>
      <c r="G47" s="53"/>
      <c r="H47" s="53"/>
      <c r="I47" s="53"/>
      <c r="J47" s="53"/>
      <c r="K47" s="54">
        <f>БУП!F29</f>
        <v>36</v>
      </c>
      <c r="L47" s="54"/>
    </row>
    <row r="48" spans="1:13" ht="12.75">
      <c r="A48" s="53"/>
      <c r="B48" s="68"/>
      <c r="C48" s="68"/>
      <c r="D48" s="53"/>
      <c r="E48" s="53"/>
      <c r="F48" s="53"/>
      <c r="G48" s="53"/>
      <c r="H48" s="53"/>
      <c r="I48" s="53"/>
      <c r="J48" s="53"/>
      <c r="K48" s="54"/>
      <c r="L48" s="54"/>
      <c r="M48" s="50"/>
    </row>
    <row r="49" ht="12.75">
      <c r="M49" s="65"/>
    </row>
    <row r="50" spans="4:14" ht="12.75">
      <c r="D50" s="54">
        <f aca="true" t="shared" si="3" ref="D50:J50">SUM(D44:D48)</f>
        <v>0</v>
      </c>
      <c r="E50" s="54">
        <f t="shared" si="3"/>
        <v>0</v>
      </c>
      <c r="F50" s="54">
        <f t="shared" si="3"/>
        <v>0</v>
      </c>
      <c r="G50" s="54">
        <f t="shared" si="3"/>
        <v>0</v>
      </c>
      <c r="H50" s="54">
        <f t="shared" si="3"/>
        <v>0</v>
      </c>
      <c r="I50" s="54">
        <f t="shared" si="3"/>
        <v>0</v>
      </c>
      <c r="J50" s="54">
        <f t="shared" si="3"/>
        <v>0</v>
      </c>
      <c r="K50" s="54">
        <f>SUM(K44:K48)</f>
        <v>139</v>
      </c>
      <c r="M50" s="50" t="s">
        <v>11</v>
      </c>
      <c r="N50" s="54">
        <f>T41+Q41+N28+K40</f>
        <v>756</v>
      </c>
    </row>
    <row r="52" ht="12.75">
      <c r="O52" s="49" t="s">
        <v>130</v>
      </c>
    </row>
    <row r="54" ht="12.75">
      <c r="Q54" s="53" t="s">
        <v>155</v>
      </c>
    </row>
    <row r="55" ht="12.75">
      <c r="Q55" s="53" t="s">
        <v>138</v>
      </c>
    </row>
  </sheetData>
  <sheetProtection/>
  <mergeCells count="1">
    <mergeCell ref="R9:T9"/>
  </mergeCells>
  <printOptions/>
  <pageMargins left="0.93" right="0" top="0.7086614173228347" bottom="0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="72" zoomScaleNormal="72" zoomScalePageLayoutView="0" workbookViewId="0" topLeftCell="A113">
      <selection activeCell="A74" sqref="A74:IV132"/>
    </sheetView>
  </sheetViews>
  <sheetFormatPr defaultColWidth="9.140625" defaultRowHeight="12.75" outlineLevelRow="1" outlineLevelCol="1"/>
  <cols>
    <col min="1" max="1" width="28.140625" style="0" customWidth="1"/>
    <col min="2" max="2" width="24.7109375" style="0" customWidth="1"/>
    <col min="4" max="4" width="9.140625" style="0" customWidth="1" outlineLevel="1"/>
    <col min="7" max="7" width="9.140625" style="23" customWidth="1" outlineLevel="1"/>
    <col min="9" max="9" width="9.140625" style="0" customWidth="1"/>
    <col min="10" max="10" width="9.140625" style="0" customWidth="1" outlineLevel="1"/>
    <col min="11" max="11" width="9.7109375" style="0" customWidth="1"/>
  </cols>
  <sheetData>
    <row r="1" spans="1:10" ht="12.75">
      <c r="A1" s="131" t="s">
        <v>132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14" t="s">
        <v>14</v>
      </c>
      <c r="B2" s="137"/>
      <c r="C2" s="125" t="s">
        <v>15</v>
      </c>
      <c r="D2" s="126"/>
      <c r="E2" s="126"/>
      <c r="F2" s="126"/>
      <c r="G2" s="126"/>
      <c r="H2" s="126"/>
      <c r="I2" s="127"/>
      <c r="J2" s="37" t="s">
        <v>16</v>
      </c>
    </row>
    <row r="3" spans="1:10" ht="13.5" customHeight="1">
      <c r="A3" s="1"/>
      <c r="B3" s="84"/>
      <c r="C3" s="85" t="s">
        <v>140</v>
      </c>
      <c r="D3" s="85" t="s">
        <v>140</v>
      </c>
      <c r="E3" s="85" t="s">
        <v>140</v>
      </c>
      <c r="F3" s="85" t="s">
        <v>140</v>
      </c>
      <c r="G3" s="86"/>
      <c r="H3" s="86"/>
      <c r="I3" s="86"/>
      <c r="J3" s="37"/>
    </row>
    <row r="4" spans="1:10" ht="12.75">
      <c r="A4" s="1"/>
      <c r="B4" s="1"/>
      <c r="C4" s="2">
        <v>1</v>
      </c>
      <c r="D4" s="2">
        <v>2</v>
      </c>
      <c r="E4" s="2">
        <v>3</v>
      </c>
      <c r="F4" s="2">
        <v>4</v>
      </c>
      <c r="G4" s="72"/>
      <c r="H4" s="2"/>
      <c r="I4" s="2"/>
      <c r="J4" s="73"/>
    </row>
    <row r="5" spans="1:10" ht="12.75">
      <c r="A5" s="1"/>
      <c r="B5" s="1"/>
      <c r="C5" s="24">
        <v>19</v>
      </c>
      <c r="D5" s="2">
        <v>17</v>
      </c>
      <c r="E5" s="2">
        <v>17</v>
      </c>
      <c r="F5" s="2">
        <v>19</v>
      </c>
      <c r="G5" s="72"/>
      <c r="H5" s="2"/>
      <c r="I5" s="2"/>
      <c r="J5" s="77">
        <f>SUM(C5:I5)</f>
        <v>72</v>
      </c>
    </row>
    <row r="6" spans="1:10" ht="13.5" customHeight="1">
      <c r="A6" s="114" t="s">
        <v>17</v>
      </c>
      <c r="B6" s="138"/>
      <c r="C6" s="138"/>
      <c r="D6" s="138"/>
      <c r="E6" s="138"/>
      <c r="F6" s="138"/>
      <c r="G6" s="138"/>
      <c r="H6" s="138"/>
      <c r="I6" s="138"/>
      <c r="J6" s="73"/>
    </row>
    <row r="7" spans="1:10" ht="25.5" hidden="1" outlineLevel="1">
      <c r="A7" s="5" t="s">
        <v>18</v>
      </c>
      <c r="B7" s="6" t="s">
        <v>19</v>
      </c>
      <c r="C7" s="7">
        <v>5</v>
      </c>
      <c r="D7" s="7">
        <v>5</v>
      </c>
      <c r="E7" s="7"/>
      <c r="F7" s="7">
        <v>5</v>
      </c>
      <c r="G7" s="7">
        <v>5</v>
      </c>
      <c r="H7" s="7"/>
      <c r="I7" s="7"/>
      <c r="J7" s="73">
        <f>C7</f>
        <v>5</v>
      </c>
    </row>
    <row r="8" spans="1:10" ht="12.75" hidden="1" outlineLevel="1">
      <c r="A8" s="8"/>
      <c r="B8" s="6" t="s">
        <v>20</v>
      </c>
      <c r="C8" s="7">
        <v>4</v>
      </c>
      <c r="D8" s="7">
        <v>4</v>
      </c>
      <c r="E8" s="7"/>
      <c r="F8" s="7">
        <v>3</v>
      </c>
      <c r="G8" s="7">
        <v>3</v>
      </c>
      <c r="H8" s="7"/>
      <c r="I8" s="7"/>
      <c r="J8" s="73">
        <f>C8</f>
        <v>4</v>
      </c>
    </row>
    <row r="9" spans="1:10" ht="25.5" collapsed="1">
      <c r="A9" s="8" t="s">
        <v>21</v>
      </c>
      <c r="B9" s="6" t="s">
        <v>19</v>
      </c>
      <c r="C9" s="24">
        <v>2</v>
      </c>
      <c r="D9" s="24">
        <v>4</v>
      </c>
      <c r="E9" s="24">
        <v>3</v>
      </c>
      <c r="F9" s="24">
        <v>4</v>
      </c>
      <c r="G9" s="24"/>
      <c r="H9" s="24"/>
      <c r="I9" s="24"/>
      <c r="J9" s="77">
        <f>SUM(C9:I9)</f>
        <v>13</v>
      </c>
    </row>
    <row r="10" spans="1:10" ht="12.75">
      <c r="A10" s="8"/>
      <c r="B10" s="6" t="s">
        <v>20</v>
      </c>
      <c r="C10" s="24">
        <v>2</v>
      </c>
      <c r="D10" s="24">
        <v>2</v>
      </c>
      <c r="E10" s="24">
        <v>2</v>
      </c>
      <c r="F10" s="24">
        <v>2</v>
      </c>
      <c r="G10" s="24"/>
      <c r="H10" s="24"/>
      <c r="I10" s="24"/>
      <c r="J10" s="73">
        <f aca="true" t="shared" si="0" ref="J10:J26">SUM(C10:I10)</f>
        <v>8</v>
      </c>
    </row>
    <row r="11" spans="1:10" ht="12.75">
      <c r="A11" s="6" t="s">
        <v>22</v>
      </c>
      <c r="B11" s="6"/>
      <c r="C11" s="25"/>
      <c r="D11" s="24">
        <v>2</v>
      </c>
      <c r="E11" s="24">
        <v>2</v>
      </c>
      <c r="F11" s="24">
        <v>2</v>
      </c>
      <c r="G11" s="24"/>
      <c r="H11" s="24"/>
      <c r="I11" s="24"/>
      <c r="J11" s="73">
        <f t="shared" si="0"/>
        <v>6</v>
      </c>
    </row>
    <row r="12" spans="1:10" ht="12.75">
      <c r="A12" s="6" t="s">
        <v>23</v>
      </c>
      <c r="B12" s="6"/>
      <c r="C12" s="24">
        <v>4</v>
      </c>
      <c r="D12" s="24">
        <v>4</v>
      </c>
      <c r="E12" s="24">
        <v>4</v>
      </c>
      <c r="F12" s="24">
        <v>4</v>
      </c>
      <c r="G12" s="24"/>
      <c r="H12" s="24"/>
      <c r="I12" s="24"/>
      <c r="J12" s="73">
        <f t="shared" si="0"/>
        <v>16</v>
      </c>
    </row>
    <row r="13" spans="1:10" ht="25.5">
      <c r="A13" s="6" t="s">
        <v>24</v>
      </c>
      <c r="B13" s="6"/>
      <c r="C13" s="24">
        <v>2</v>
      </c>
      <c r="D13" s="24">
        <v>2</v>
      </c>
      <c r="E13" s="24">
        <v>2</v>
      </c>
      <c r="F13" s="24">
        <v>2</v>
      </c>
      <c r="G13" s="24"/>
      <c r="H13" s="24"/>
      <c r="I13" s="24"/>
      <c r="J13" s="77">
        <f t="shared" si="0"/>
        <v>8</v>
      </c>
    </row>
    <row r="14" spans="1:10" ht="12.75">
      <c r="A14" s="6" t="s">
        <v>25</v>
      </c>
      <c r="B14" s="6"/>
      <c r="C14" s="24">
        <v>2</v>
      </c>
      <c r="D14" s="24">
        <v>2</v>
      </c>
      <c r="E14" s="24">
        <v>2</v>
      </c>
      <c r="F14" s="24">
        <v>2</v>
      </c>
      <c r="G14" s="24"/>
      <c r="H14" s="24"/>
      <c r="I14" s="24"/>
      <c r="J14" s="73">
        <f t="shared" si="0"/>
        <v>8</v>
      </c>
    </row>
    <row r="15" spans="1:10" ht="12.75">
      <c r="A15" s="6" t="s">
        <v>127</v>
      </c>
      <c r="B15" s="6"/>
      <c r="C15" s="24"/>
      <c r="D15" s="24"/>
      <c r="E15" s="24"/>
      <c r="F15" s="24">
        <v>1</v>
      </c>
      <c r="G15" s="24"/>
      <c r="H15" s="24"/>
      <c r="I15" s="24"/>
      <c r="J15" s="73">
        <f t="shared" si="0"/>
        <v>1</v>
      </c>
    </row>
    <row r="16" spans="1:10" ht="12.75">
      <c r="A16" s="6" t="s">
        <v>26</v>
      </c>
      <c r="B16" s="6"/>
      <c r="C16" s="24">
        <v>1</v>
      </c>
      <c r="D16" s="24">
        <v>1</v>
      </c>
      <c r="E16" s="24">
        <v>1</v>
      </c>
      <c r="F16" s="26">
        <v>1</v>
      </c>
      <c r="G16" s="26"/>
      <c r="H16" s="26"/>
      <c r="I16" s="26"/>
      <c r="J16" s="73">
        <f t="shared" si="0"/>
        <v>4</v>
      </c>
    </row>
    <row r="17" spans="1:10" ht="12.75">
      <c r="A17" s="6" t="s">
        <v>27</v>
      </c>
      <c r="B17" s="6"/>
      <c r="C17" s="24">
        <v>3</v>
      </c>
      <c r="D17" s="24">
        <v>3</v>
      </c>
      <c r="E17" s="24">
        <v>3</v>
      </c>
      <c r="F17" s="24">
        <v>3</v>
      </c>
      <c r="G17" s="24"/>
      <c r="H17" s="24"/>
      <c r="I17" s="24"/>
      <c r="J17" s="73">
        <f t="shared" si="0"/>
        <v>12</v>
      </c>
    </row>
    <row r="18" spans="1:10" ht="25.5" customHeight="1" hidden="1" outlineLevel="1">
      <c r="A18" s="9" t="s">
        <v>28</v>
      </c>
      <c r="B18" s="10" t="s">
        <v>18</v>
      </c>
      <c r="C18" s="2">
        <v>20</v>
      </c>
      <c r="D18" s="2">
        <v>22</v>
      </c>
      <c r="E18" s="2"/>
      <c r="F18" s="2">
        <v>22</v>
      </c>
      <c r="G18" s="2"/>
      <c r="H18" s="2">
        <v>22</v>
      </c>
      <c r="I18" s="2"/>
      <c r="J18" s="73">
        <f t="shared" si="0"/>
        <v>86</v>
      </c>
    </row>
    <row r="19" spans="1:10" ht="38.25" customHeight="1" hidden="1" outlineLevel="1">
      <c r="A19" s="9"/>
      <c r="B19" s="10" t="s">
        <v>21</v>
      </c>
      <c r="C19" s="2">
        <v>16</v>
      </c>
      <c r="D19" s="2">
        <v>19</v>
      </c>
      <c r="E19" s="2"/>
      <c r="F19" s="2">
        <v>19</v>
      </c>
      <c r="G19" s="2"/>
      <c r="H19" s="2">
        <v>19</v>
      </c>
      <c r="I19" s="2"/>
      <c r="J19" s="73">
        <f t="shared" si="0"/>
        <v>73</v>
      </c>
    </row>
    <row r="20" spans="1:10" ht="10.5" customHeight="1" outlineLevel="1">
      <c r="A20" s="81"/>
      <c r="B20" s="82"/>
      <c r="C20" s="78"/>
      <c r="D20" s="78"/>
      <c r="E20" s="78"/>
      <c r="F20" s="78"/>
      <c r="G20" s="78"/>
      <c r="H20" s="78"/>
      <c r="I20" s="79"/>
      <c r="J20" s="73"/>
    </row>
    <row r="21" spans="1:10" ht="13.5" customHeight="1">
      <c r="A21" s="125"/>
      <c r="B21" s="126"/>
      <c r="C21" s="126"/>
      <c r="D21" s="126"/>
      <c r="E21" s="126"/>
      <c r="F21" s="126"/>
      <c r="G21" s="126"/>
      <c r="H21" s="126"/>
      <c r="I21" s="127"/>
      <c r="J21" s="73">
        <f t="shared" si="0"/>
        <v>0</v>
      </c>
    </row>
    <row r="22" spans="1:10" ht="25.5" customHeight="1">
      <c r="A22" s="6" t="s">
        <v>147</v>
      </c>
      <c r="B22" s="6"/>
      <c r="C22" s="24"/>
      <c r="D22" s="89">
        <v>1</v>
      </c>
      <c r="E22" s="89">
        <v>1</v>
      </c>
      <c r="F22" s="89"/>
      <c r="G22" s="89"/>
      <c r="H22" s="89"/>
      <c r="I22" s="89"/>
      <c r="J22" s="90">
        <f t="shared" si="0"/>
        <v>2</v>
      </c>
    </row>
    <row r="23" spans="1:10" ht="25.5">
      <c r="A23" s="6" t="s">
        <v>32</v>
      </c>
      <c r="B23" s="6" t="s">
        <v>33</v>
      </c>
      <c r="C23" s="24">
        <v>5</v>
      </c>
      <c r="D23" s="24">
        <v>5</v>
      </c>
      <c r="E23" s="24">
        <v>6</v>
      </c>
      <c r="F23" s="24">
        <v>5</v>
      </c>
      <c r="G23" s="24"/>
      <c r="H23" s="24"/>
      <c r="I23" s="24"/>
      <c r="J23" s="77">
        <f t="shared" si="0"/>
        <v>21</v>
      </c>
    </row>
    <row r="24" spans="1:10" ht="13.5" customHeight="1">
      <c r="A24" s="128"/>
      <c r="B24" s="129"/>
      <c r="C24" s="129"/>
      <c r="D24" s="129"/>
      <c r="E24" s="129"/>
      <c r="F24" s="129"/>
      <c r="G24" s="129"/>
      <c r="H24" s="129"/>
      <c r="I24" s="130"/>
      <c r="J24" s="73">
        <f t="shared" si="0"/>
        <v>0</v>
      </c>
    </row>
    <row r="25" spans="1:10" ht="25.5">
      <c r="A25" s="6" t="s">
        <v>21</v>
      </c>
      <c r="B25" s="6"/>
      <c r="C25" s="24"/>
      <c r="D25" s="24"/>
      <c r="E25" s="24"/>
      <c r="F25" s="24"/>
      <c r="G25" s="24"/>
      <c r="H25" s="24"/>
      <c r="I25" s="24"/>
      <c r="J25" s="77">
        <f t="shared" si="0"/>
        <v>0</v>
      </c>
    </row>
    <row r="26" spans="1:10" ht="25.5" customHeight="1" outlineLevel="1">
      <c r="A26" s="9" t="s">
        <v>35</v>
      </c>
      <c r="B26" s="9"/>
      <c r="C26" s="28">
        <f>SUM(C9+C10+C11+C12+C13+C14+C16+C17+C22+C23)</f>
        <v>21</v>
      </c>
      <c r="D26" s="28">
        <f>SUM(D9+D10+D11+D12+D13+D14+D16+D17+D22+D23)</f>
        <v>26</v>
      </c>
      <c r="E26" s="28">
        <f>SUM(E9+E10+E11+E12+E13+E14+E16+E17+E22+E23)</f>
        <v>26</v>
      </c>
      <c r="F26" s="28">
        <f>SUM(F9+F10+F11+F12+F13+F14+F15+F16+F17+F20+F22+F23)</f>
        <v>26</v>
      </c>
      <c r="G26" s="28"/>
      <c r="H26" s="28"/>
      <c r="I26" s="28"/>
      <c r="J26" s="77">
        <f t="shared" si="0"/>
        <v>99</v>
      </c>
    </row>
    <row r="27" spans="1:10" ht="13.5" customHeight="1" outlineLevel="1">
      <c r="A27" s="2" t="s">
        <v>36</v>
      </c>
      <c r="B27" s="2"/>
      <c r="C27" s="28">
        <v>10</v>
      </c>
      <c r="D27" s="28">
        <v>10</v>
      </c>
      <c r="E27" s="28">
        <v>10</v>
      </c>
      <c r="F27" s="28">
        <v>10</v>
      </c>
      <c r="G27" s="28"/>
      <c r="H27" s="28"/>
      <c r="I27" s="28"/>
      <c r="J27" s="73">
        <f>SUM(C27:I27)</f>
        <v>40</v>
      </c>
    </row>
    <row r="28" spans="1:10" ht="25.5">
      <c r="A28" s="6" t="s">
        <v>37</v>
      </c>
      <c r="B28" s="6"/>
      <c r="C28" s="24"/>
      <c r="D28" s="24"/>
      <c r="E28" s="24"/>
      <c r="F28" s="24"/>
      <c r="G28" s="24"/>
      <c r="H28" s="24"/>
      <c r="I28" s="24"/>
      <c r="J28" s="77">
        <f>SUM(C28:I28)</f>
        <v>0</v>
      </c>
    </row>
    <row r="29" spans="1:10" s="11" customFormat="1" ht="12.75">
      <c r="A29" s="9" t="s">
        <v>38</v>
      </c>
      <c r="B29" s="9"/>
      <c r="C29" s="27">
        <f>C26+C27</f>
        <v>31</v>
      </c>
      <c r="D29" s="27">
        <f>D26+D27</f>
        <v>36</v>
      </c>
      <c r="E29" s="27">
        <f>E26+E27</f>
        <v>36</v>
      </c>
      <c r="F29" s="27">
        <f>F26+F27</f>
        <v>36</v>
      </c>
      <c r="G29" s="27"/>
      <c r="H29" s="27"/>
      <c r="I29" s="27"/>
      <c r="J29" s="73">
        <f>SUM(C29:I29)</f>
        <v>139</v>
      </c>
    </row>
    <row r="30" spans="1:10" ht="12.75">
      <c r="A30" s="131" t="s">
        <v>39</v>
      </c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2" ht="26.25" customHeight="1">
      <c r="A31" s="1" t="s">
        <v>14</v>
      </c>
      <c r="B31" s="1"/>
      <c r="C31" s="27" t="s">
        <v>148</v>
      </c>
      <c r="D31" s="27" t="s">
        <v>148</v>
      </c>
      <c r="E31" s="27"/>
      <c r="F31" s="27"/>
      <c r="G31" s="27"/>
      <c r="H31" s="3"/>
      <c r="I31" s="27"/>
      <c r="J31" s="3"/>
      <c r="K31" s="27"/>
      <c r="L31" s="37" t="s">
        <v>16</v>
      </c>
    </row>
    <row r="32" spans="1:12" ht="12.75">
      <c r="A32" s="1"/>
      <c r="B32" s="1"/>
      <c r="C32" s="41" t="s">
        <v>141</v>
      </c>
      <c r="D32" s="41" t="s">
        <v>142</v>
      </c>
      <c r="E32" s="27">
        <v>6</v>
      </c>
      <c r="F32" s="27">
        <v>7</v>
      </c>
      <c r="G32" s="28"/>
      <c r="H32" s="28" t="s">
        <v>143</v>
      </c>
      <c r="I32" s="29" t="s">
        <v>144</v>
      </c>
      <c r="J32" s="28" t="s">
        <v>145</v>
      </c>
      <c r="K32" s="28" t="s">
        <v>146</v>
      </c>
      <c r="L32" s="37"/>
    </row>
    <row r="33" spans="1:12" ht="12.75">
      <c r="A33" s="1"/>
      <c r="B33" s="1"/>
      <c r="C33" s="26">
        <v>15</v>
      </c>
      <c r="D33" s="26">
        <v>16</v>
      </c>
      <c r="E33" s="26">
        <v>21</v>
      </c>
      <c r="F33" s="26">
        <v>24</v>
      </c>
      <c r="G33" s="26"/>
      <c r="H33" s="26">
        <v>14</v>
      </c>
      <c r="I33" s="26">
        <v>15</v>
      </c>
      <c r="J33" s="26">
        <v>18</v>
      </c>
      <c r="K33" s="26">
        <v>19</v>
      </c>
      <c r="L33" s="37">
        <f>SUM(C33:K33)</f>
        <v>142</v>
      </c>
    </row>
    <row r="34" spans="1:12" ht="13.5" customHeight="1">
      <c r="A34" s="1" t="s">
        <v>17</v>
      </c>
      <c r="B34" s="1"/>
      <c r="C34" s="27"/>
      <c r="D34" s="27"/>
      <c r="E34" s="27"/>
      <c r="F34" s="27"/>
      <c r="G34" s="27"/>
      <c r="H34" s="27"/>
      <c r="I34" s="30"/>
      <c r="J34" s="27"/>
      <c r="K34" s="27"/>
      <c r="L34" s="37"/>
    </row>
    <row r="35" spans="1:12" ht="25.5" hidden="1" outlineLevel="1">
      <c r="A35" s="8" t="s">
        <v>18</v>
      </c>
      <c r="B35" s="6" t="s">
        <v>19</v>
      </c>
      <c r="C35" s="24">
        <v>6</v>
      </c>
      <c r="D35" s="24"/>
      <c r="E35" s="24">
        <v>6</v>
      </c>
      <c r="F35" s="24">
        <v>6</v>
      </c>
      <c r="G35" s="24"/>
      <c r="H35" s="24"/>
      <c r="I35" s="31">
        <v>3</v>
      </c>
      <c r="J35" s="24">
        <v>2</v>
      </c>
      <c r="K35" s="24"/>
      <c r="L35" s="39"/>
    </row>
    <row r="36" spans="1:12" ht="12.75" hidden="1" outlineLevel="1">
      <c r="A36" s="8"/>
      <c r="B36" s="6" t="s">
        <v>40</v>
      </c>
      <c r="C36" s="24">
        <v>2</v>
      </c>
      <c r="D36" s="24"/>
      <c r="E36" s="24">
        <v>2</v>
      </c>
      <c r="F36" s="24">
        <v>2</v>
      </c>
      <c r="G36" s="24"/>
      <c r="H36" s="24"/>
      <c r="I36" s="31">
        <v>2</v>
      </c>
      <c r="J36" s="24">
        <v>3</v>
      </c>
      <c r="K36" s="24"/>
      <c r="L36" s="39"/>
    </row>
    <row r="37" spans="1:12" ht="25.5" collapsed="1">
      <c r="A37" s="33" t="s">
        <v>21</v>
      </c>
      <c r="B37" s="34" t="s">
        <v>19</v>
      </c>
      <c r="C37" s="91">
        <v>3</v>
      </c>
      <c r="D37" s="91">
        <v>3</v>
      </c>
      <c r="E37" s="89">
        <v>4</v>
      </c>
      <c r="F37" s="89">
        <v>3</v>
      </c>
      <c r="G37" s="89"/>
      <c r="H37" s="92">
        <v>3</v>
      </c>
      <c r="I37" s="92">
        <v>3</v>
      </c>
      <c r="J37" s="89">
        <v>3</v>
      </c>
      <c r="K37" s="89">
        <v>3</v>
      </c>
      <c r="L37" s="93">
        <f aca="true" t="shared" si="1" ref="L37:L52">SUM(C37:K37)</f>
        <v>25</v>
      </c>
    </row>
    <row r="38" spans="1:12" ht="12.75">
      <c r="A38" s="33"/>
      <c r="B38" s="34" t="s">
        <v>40</v>
      </c>
      <c r="C38" s="24">
        <v>2</v>
      </c>
      <c r="D38" s="24">
        <v>2</v>
      </c>
      <c r="E38" s="26">
        <v>4</v>
      </c>
      <c r="F38" s="26">
        <v>3</v>
      </c>
      <c r="G38" s="26"/>
      <c r="H38" s="32">
        <v>3</v>
      </c>
      <c r="I38" s="32">
        <v>3</v>
      </c>
      <c r="J38" s="26">
        <v>3</v>
      </c>
      <c r="K38" s="26">
        <v>3</v>
      </c>
      <c r="L38" s="37">
        <f t="shared" si="1"/>
        <v>23</v>
      </c>
    </row>
    <row r="39" spans="1:12" ht="12.75">
      <c r="A39" s="34" t="s">
        <v>22</v>
      </c>
      <c r="B39" s="34"/>
      <c r="C39" s="24">
        <v>3</v>
      </c>
      <c r="D39" s="24">
        <v>3</v>
      </c>
      <c r="E39" s="26">
        <v>3</v>
      </c>
      <c r="F39" s="26">
        <v>3</v>
      </c>
      <c r="G39" s="26"/>
      <c r="H39" s="32">
        <v>3</v>
      </c>
      <c r="I39" s="32">
        <v>3</v>
      </c>
      <c r="J39" s="26">
        <v>3</v>
      </c>
      <c r="K39" s="26">
        <v>3</v>
      </c>
      <c r="L39" s="37">
        <f t="shared" si="1"/>
        <v>24</v>
      </c>
    </row>
    <row r="40" spans="1:12" ht="12.75">
      <c r="A40" s="34" t="s">
        <v>23</v>
      </c>
      <c r="B40" s="34"/>
      <c r="C40" s="24">
        <v>5</v>
      </c>
      <c r="D40" s="24">
        <v>5</v>
      </c>
      <c r="E40" s="26">
        <v>5</v>
      </c>
      <c r="F40" s="26">
        <v>5</v>
      </c>
      <c r="G40" s="26"/>
      <c r="H40" s="32">
        <v>5</v>
      </c>
      <c r="I40" s="32">
        <v>5</v>
      </c>
      <c r="J40" s="26">
        <v>5</v>
      </c>
      <c r="K40" s="26">
        <v>5</v>
      </c>
      <c r="L40" s="37">
        <f t="shared" si="1"/>
        <v>40</v>
      </c>
    </row>
    <row r="41" spans="1:12" ht="12.75">
      <c r="A41" s="34" t="s">
        <v>41</v>
      </c>
      <c r="B41" s="34"/>
      <c r="C41" s="24"/>
      <c r="D41" s="24"/>
      <c r="E41" s="26"/>
      <c r="F41" s="26"/>
      <c r="G41" s="26"/>
      <c r="H41" s="32">
        <v>1</v>
      </c>
      <c r="I41" s="32">
        <v>1</v>
      </c>
      <c r="J41" s="26">
        <v>2</v>
      </c>
      <c r="K41" s="26">
        <v>2</v>
      </c>
      <c r="L41" s="37">
        <f t="shared" si="1"/>
        <v>6</v>
      </c>
    </row>
    <row r="42" spans="1:12" ht="12.75">
      <c r="A42" s="34" t="s">
        <v>42</v>
      </c>
      <c r="B42" s="34"/>
      <c r="C42" s="24">
        <v>2</v>
      </c>
      <c r="D42" s="24">
        <v>2</v>
      </c>
      <c r="E42" s="26">
        <v>2</v>
      </c>
      <c r="F42" s="26">
        <v>2</v>
      </c>
      <c r="G42" s="26"/>
      <c r="H42" s="32">
        <v>2</v>
      </c>
      <c r="I42" s="32">
        <v>2</v>
      </c>
      <c r="J42" s="26">
        <v>2</v>
      </c>
      <c r="K42" s="26">
        <v>2</v>
      </c>
      <c r="L42" s="37">
        <f t="shared" si="1"/>
        <v>16</v>
      </c>
    </row>
    <row r="43" spans="1:12" ht="25.5">
      <c r="A43" s="34" t="s">
        <v>43</v>
      </c>
      <c r="B43" s="34"/>
      <c r="C43" s="24">
        <v>1</v>
      </c>
      <c r="D43" s="24">
        <v>1</v>
      </c>
      <c r="E43" s="26">
        <v>1</v>
      </c>
      <c r="F43" s="26">
        <v>1</v>
      </c>
      <c r="G43" s="26"/>
      <c r="H43" s="32">
        <v>1</v>
      </c>
      <c r="I43" s="32">
        <v>1</v>
      </c>
      <c r="J43" s="26">
        <v>1</v>
      </c>
      <c r="K43" s="26">
        <v>1</v>
      </c>
      <c r="L43" s="37">
        <f t="shared" si="1"/>
        <v>8</v>
      </c>
    </row>
    <row r="44" spans="1:12" ht="12.75">
      <c r="A44" s="34" t="s">
        <v>44</v>
      </c>
      <c r="B44" s="34"/>
      <c r="C44" s="24">
        <v>1</v>
      </c>
      <c r="D44" s="24">
        <v>1</v>
      </c>
      <c r="E44" s="26">
        <v>1</v>
      </c>
      <c r="F44" s="26">
        <v>2</v>
      </c>
      <c r="G44" s="26"/>
      <c r="H44" s="32">
        <v>2</v>
      </c>
      <c r="I44" s="32">
        <v>2</v>
      </c>
      <c r="J44" s="26">
        <v>2</v>
      </c>
      <c r="K44" s="26">
        <v>2</v>
      </c>
      <c r="L44" s="37">
        <f t="shared" si="1"/>
        <v>13</v>
      </c>
    </row>
    <row r="45" spans="1:12" ht="12.75">
      <c r="A45" s="34" t="s">
        <v>45</v>
      </c>
      <c r="B45" s="34"/>
      <c r="C45" s="24"/>
      <c r="D45" s="24"/>
      <c r="E45" s="26"/>
      <c r="F45" s="26"/>
      <c r="G45" s="26"/>
      <c r="H45" s="75"/>
      <c r="I45" s="75"/>
      <c r="J45" s="26"/>
      <c r="K45" s="26"/>
      <c r="L45" s="37">
        <f t="shared" si="1"/>
        <v>0</v>
      </c>
    </row>
    <row r="46" spans="1:12" ht="12.75">
      <c r="A46" s="34" t="s">
        <v>46</v>
      </c>
      <c r="B46" s="34"/>
      <c r="C46" s="24"/>
      <c r="D46" s="24"/>
      <c r="E46" s="26"/>
      <c r="F46" s="26">
        <v>2</v>
      </c>
      <c r="G46" s="26"/>
      <c r="H46" s="32">
        <v>2</v>
      </c>
      <c r="I46" s="32">
        <v>2</v>
      </c>
      <c r="J46" s="26">
        <v>2</v>
      </c>
      <c r="K46" s="26">
        <v>2</v>
      </c>
      <c r="L46" s="37">
        <f t="shared" si="1"/>
        <v>10</v>
      </c>
    </row>
    <row r="47" spans="1:12" ht="12.75">
      <c r="A47" s="34" t="s">
        <v>47</v>
      </c>
      <c r="B47" s="34"/>
      <c r="C47" s="24"/>
      <c r="D47" s="24"/>
      <c r="E47" s="26"/>
      <c r="F47" s="26"/>
      <c r="G47" s="26"/>
      <c r="H47" s="32">
        <v>2</v>
      </c>
      <c r="I47" s="32">
        <v>2</v>
      </c>
      <c r="J47" s="26">
        <v>2</v>
      </c>
      <c r="K47" s="26">
        <v>2</v>
      </c>
      <c r="L47" s="37">
        <f t="shared" si="1"/>
        <v>8</v>
      </c>
    </row>
    <row r="48" spans="1:12" ht="12.75">
      <c r="A48" s="34" t="s">
        <v>48</v>
      </c>
      <c r="B48" s="34"/>
      <c r="C48" s="24">
        <v>1</v>
      </c>
      <c r="D48" s="24">
        <v>1</v>
      </c>
      <c r="E48" s="26">
        <v>1</v>
      </c>
      <c r="F48" s="26">
        <v>2</v>
      </c>
      <c r="G48" s="26"/>
      <c r="H48" s="32">
        <v>2</v>
      </c>
      <c r="I48" s="32">
        <v>2</v>
      </c>
      <c r="J48" s="26">
        <v>2</v>
      </c>
      <c r="K48" s="26">
        <v>2</v>
      </c>
      <c r="L48" s="37">
        <f t="shared" si="1"/>
        <v>13</v>
      </c>
    </row>
    <row r="49" spans="1:12" ht="25.5">
      <c r="A49" s="34" t="s">
        <v>49</v>
      </c>
      <c r="B49" s="34"/>
      <c r="C49" s="24">
        <v>2</v>
      </c>
      <c r="D49" s="24">
        <v>2</v>
      </c>
      <c r="E49" s="26">
        <v>2</v>
      </c>
      <c r="F49" s="26">
        <v>2</v>
      </c>
      <c r="G49" s="26"/>
      <c r="H49" s="32">
        <v>1</v>
      </c>
      <c r="I49" s="32">
        <v>1</v>
      </c>
      <c r="J49" s="26">
        <v>1</v>
      </c>
      <c r="K49" s="26">
        <v>1</v>
      </c>
      <c r="L49" s="37">
        <f t="shared" si="1"/>
        <v>12</v>
      </c>
    </row>
    <row r="50" spans="1:12" ht="12.75">
      <c r="A50" s="34" t="s">
        <v>50</v>
      </c>
      <c r="B50" s="34"/>
      <c r="C50" s="24">
        <v>2</v>
      </c>
      <c r="D50" s="24">
        <v>2</v>
      </c>
      <c r="E50" s="26">
        <v>2</v>
      </c>
      <c r="F50" s="26">
        <v>2</v>
      </c>
      <c r="G50" s="26"/>
      <c r="H50" s="32">
        <v>1</v>
      </c>
      <c r="I50" s="32">
        <v>1</v>
      </c>
      <c r="J50" s="26"/>
      <c r="K50" s="26"/>
      <c r="L50" s="37">
        <f t="shared" si="1"/>
        <v>10</v>
      </c>
    </row>
    <row r="51" spans="1:12" ht="25.5">
      <c r="A51" s="34" t="s">
        <v>51</v>
      </c>
      <c r="B51" s="34"/>
      <c r="C51" s="24"/>
      <c r="D51" s="24"/>
      <c r="E51" s="26"/>
      <c r="F51" s="26"/>
      <c r="G51" s="26"/>
      <c r="H51" s="32">
        <v>1</v>
      </c>
      <c r="I51" s="32">
        <v>1</v>
      </c>
      <c r="J51" s="26"/>
      <c r="K51" s="26"/>
      <c r="L51" s="37">
        <f t="shared" si="1"/>
        <v>2</v>
      </c>
    </row>
    <row r="52" spans="1:12" ht="15" customHeight="1">
      <c r="A52" s="34" t="s">
        <v>27</v>
      </c>
      <c r="B52" s="34"/>
      <c r="C52" s="24">
        <v>3</v>
      </c>
      <c r="D52" s="24">
        <v>3</v>
      </c>
      <c r="E52" s="26">
        <v>3</v>
      </c>
      <c r="F52" s="26">
        <v>3</v>
      </c>
      <c r="G52" s="26"/>
      <c r="H52" s="32">
        <v>3</v>
      </c>
      <c r="I52" s="32">
        <v>3</v>
      </c>
      <c r="J52" s="26">
        <v>3</v>
      </c>
      <c r="K52" s="26">
        <v>3</v>
      </c>
      <c r="L52" s="37">
        <f t="shared" si="1"/>
        <v>24</v>
      </c>
    </row>
    <row r="53" spans="1:12" ht="24.75" customHeight="1">
      <c r="A53" s="35" t="s">
        <v>28</v>
      </c>
      <c r="B53" s="36" t="s">
        <v>18</v>
      </c>
      <c r="C53" s="28">
        <f>SUM(C37:C52)</f>
        <v>25</v>
      </c>
      <c r="D53" s="28">
        <f aca="true" t="shared" si="2" ref="D53:I53">SUM(D37:D52)</f>
        <v>25</v>
      </c>
      <c r="E53" s="28">
        <f t="shared" si="2"/>
        <v>28</v>
      </c>
      <c r="F53" s="28">
        <f t="shared" si="2"/>
        <v>30</v>
      </c>
      <c r="G53" s="28">
        <f t="shared" si="2"/>
        <v>0</v>
      </c>
      <c r="H53" s="28">
        <f t="shared" si="2"/>
        <v>32</v>
      </c>
      <c r="I53" s="28">
        <f t="shared" si="2"/>
        <v>32</v>
      </c>
      <c r="J53" s="28">
        <f>SUM(J37:J52)</f>
        <v>31</v>
      </c>
      <c r="K53" s="28">
        <f>SUM(K37:K52)</f>
        <v>31</v>
      </c>
      <c r="L53" s="39">
        <f>C53+D53+E53+F53+G53+H53+I53+K53+J53</f>
        <v>234</v>
      </c>
    </row>
    <row r="54" spans="1:11" ht="39" customHeight="1" hidden="1" outlineLevel="1">
      <c r="A54" s="35"/>
      <c r="B54" s="36" t="s">
        <v>21</v>
      </c>
      <c r="C54" s="28">
        <v>26</v>
      </c>
      <c r="D54" s="28">
        <v>27</v>
      </c>
      <c r="E54" s="28"/>
      <c r="F54" s="28">
        <v>29</v>
      </c>
      <c r="G54" s="28"/>
      <c r="H54" s="28">
        <v>31</v>
      </c>
      <c r="I54" s="28"/>
      <c r="J54" s="28">
        <f>SUM(C54:I54)</f>
        <v>113</v>
      </c>
      <c r="K54" s="40"/>
    </row>
    <row r="55" spans="1:12" ht="13.5" customHeight="1" collapsed="1">
      <c r="A55" s="134" t="s">
        <v>29</v>
      </c>
      <c r="B55" s="135"/>
      <c r="C55" s="135"/>
      <c r="D55" s="135"/>
      <c r="E55" s="135"/>
      <c r="F55" s="135"/>
      <c r="G55" s="135"/>
      <c r="H55" s="135"/>
      <c r="I55" s="135"/>
      <c r="J55" s="136"/>
      <c r="K55" s="66"/>
      <c r="L55" s="39"/>
    </row>
    <row r="56" spans="1:12" ht="29.25" customHeight="1">
      <c r="A56" s="34" t="s">
        <v>147</v>
      </c>
      <c r="B56" s="34"/>
      <c r="C56" s="26">
        <v>1</v>
      </c>
      <c r="D56" s="26">
        <v>1</v>
      </c>
      <c r="E56" s="26">
        <v>1</v>
      </c>
      <c r="F56" s="26">
        <v>1</v>
      </c>
      <c r="G56" s="26"/>
      <c r="H56" s="26"/>
      <c r="I56" s="26"/>
      <c r="J56" s="26">
        <v>1</v>
      </c>
      <c r="K56" s="76">
        <v>1</v>
      </c>
      <c r="L56" s="37">
        <f>SUM(C56:K56)</f>
        <v>6</v>
      </c>
    </row>
    <row r="57" spans="1:12" ht="25.5" hidden="1" outlineLevel="1">
      <c r="A57" s="34" t="s">
        <v>18</v>
      </c>
      <c r="B57" s="34" t="s">
        <v>31</v>
      </c>
      <c r="C57" s="26">
        <v>1</v>
      </c>
      <c r="D57" s="26"/>
      <c r="E57" s="26">
        <v>1</v>
      </c>
      <c r="F57" s="26">
        <v>1</v>
      </c>
      <c r="G57" s="26">
        <v>1</v>
      </c>
      <c r="H57" s="26"/>
      <c r="I57" s="26">
        <v>1</v>
      </c>
      <c r="J57" s="26">
        <v>1</v>
      </c>
      <c r="K57" s="76"/>
      <c r="L57" s="37" t="e">
        <f>C57+D57+E57+F57+G57+H57+I57+K57+#REF!+J57</f>
        <v>#REF!</v>
      </c>
    </row>
    <row r="58" spans="1:12" ht="25.5" collapsed="1">
      <c r="A58" s="34" t="s">
        <v>32</v>
      </c>
      <c r="B58" s="34" t="s">
        <v>33</v>
      </c>
      <c r="C58" s="26">
        <v>5</v>
      </c>
      <c r="D58" s="26">
        <v>5</v>
      </c>
      <c r="E58" s="26">
        <v>4</v>
      </c>
      <c r="F58" s="26">
        <v>4</v>
      </c>
      <c r="G58" s="26"/>
      <c r="H58" s="26">
        <v>4</v>
      </c>
      <c r="I58" s="26">
        <v>4</v>
      </c>
      <c r="J58" s="26">
        <v>4</v>
      </c>
      <c r="K58" s="76">
        <v>4</v>
      </c>
      <c r="L58" s="37">
        <f>SUM(C58:K58)</f>
        <v>34</v>
      </c>
    </row>
    <row r="59" spans="1:12" ht="13.5" customHeight="1">
      <c r="A59" s="139" t="s">
        <v>34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28"/>
      <c r="L59" s="39"/>
    </row>
    <row r="60" spans="1:12" ht="25.5" hidden="1" outlineLevel="1">
      <c r="A60" s="34" t="s">
        <v>18</v>
      </c>
      <c r="B60" s="34"/>
      <c r="C60" s="24">
        <v>3</v>
      </c>
      <c r="D60" s="24">
        <v>3</v>
      </c>
      <c r="E60" s="24"/>
      <c r="F60" s="24">
        <v>3</v>
      </c>
      <c r="G60" s="24"/>
      <c r="H60" s="24">
        <v>3</v>
      </c>
      <c r="I60" s="24"/>
      <c r="J60" s="28"/>
      <c r="K60" s="28">
        <f>C60+D60+E60+F60+G60+H60+I60+J60</f>
        <v>12</v>
      </c>
      <c r="L60" s="39" t="e">
        <f>C60+D60+E60+F60+G60+H60+I60+#REF!+J60+K60</f>
        <v>#REF!</v>
      </c>
    </row>
    <row r="61" spans="1:12" ht="25.5" collapsed="1">
      <c r="A61" s="34" t="s">
        <v>21</v>
      </c>
      <c r="B61" s="34"/>
      <c r="C61" s="26"/>
      <c r="D61" s="26"/>
      <c r="E61" s="26"/>
      <c r="F61" s="26"/>
      <c r="G61" s="26"/>
      <c r="H61" s="26"/>
      <c r="I61" s="26"/>
      <c r="J61" s="26"/>
      <c r="K61" s="76"/>
      <c r="L61" s="37"/>
    </row>
    <row r="62" spans="1:12" ht="27" customHeight="1" hidden="1" outlineLevel="1">
      <c r="A62" s="9" t="s">
        <v>28</v>
      </c>
      <c r="B62" s="10" t="s">
        <v>18</v>
      </c>
      <c r="C62" s="27">
        <v>5</v>
      </c>
      <c r="D62" s="27"/>
      <c r="E62" s="27">
        <v>5</v>
      </c>
      <c r="F62" s="27">
        <v>5</v>
      </c>
      <c r="G62" s="27">
        <v>5</v>
      </c>
      <c r="H62" s="27"/>
      <c r="I62" s="27"/>
      <c r="J62" s="27">
        <v>6</v>
      </c>
      <c r="K62" s="67"/>
      <c r="L62" s="37" t="e">
        <f>C62+D62+E62+F62+G62+H62+I62+K62+#REF!+J62</f>
        <v>#REF!</v>
      </c>
    </row>
    <row r="63" spans="1:12" ht="40.5" customHeight="1" hidden="1" outlineLevel="1">
      <c r="A63" s="9"/>
      <c r="B63" s="10" t="s">
        <v>21</v>
      </c>
      <c r="C63" s="27">
        <v>7</v>
      </c>
      <c r="D63" s="27"/>
      <c r="E63" s="27">
        <v>7</v>
      </c>
      <c r="F63" s="27">
        <v>7</v>
      </c>
      <c r="G63" s="27">
        <v>7</v>
      </c>
      <c r="H63" s="27"/>
      <c r="I63" s="27"/>
      <c r="J63" s="27">
        <v>8</v>
      </c>
      <c r="K63" s="67"/>
      <c r="L63" s="37" t="e">
        <f>C63+D63+E63+F63+G63+H63+I63+K63+#REF!+J63</f>
        <v>#REF!</v>
      </c>
    </row>
    <row r="64" spans="1:12" ht="25.5" customHeight="1" hidden="1" outlineLevel="1">
      <c r="A64" s="9" t="s">
        <v>52</v>
      </c>
      <c r="B64" s="9"/>
      <c r="C64" s="27">
        <v>31</v>
      </c>
      <c r="D64" s="27"/>
      <c r="E64" s="27">
        <v>32</v>
      </c>
      <c r="F64" s="27">
        <v>32</v>
      </c>
      <c r="G64" s="27">
        <v>34</v>
      </c>
      <c r="H64" s="27"/>
      <c r="I64" s="27"/>
      <c r="J64" s="27">
        <v>35</v>
      </c>
      <c r="K64" s="67"/>
      <c r="L64" s="37" t="e">
        <f>C64+D64+E64+F64+G64+H64+I64+K64+#REF!+J64</f>
        <v>#REF!</v>
      </c>
    </row>
    <row r="65" spans="1:12" ht="38.25" hidden="1" outlineLevel="1">
      <c r="A65" s="9" t="s">
        <v>53</v>
      </c>
      <c r="B65" s="9"/>
      <c r="C65" s="27">
        <v>33</v>
      </c>
      <c r="D65" s="27"/>
      <c r="E65" s="27">
        <v>34</v>
      </c>
      <c r="F65" s="27">
        <v>34</v>
      </c>
      <c r="G65" s="27">
        <v>36</v>
      </c>
      <c r="H65" s="27"/>
      <c r="I65" s="27"/>
      <c r="J65" s="27">
        <v>38</v>
      </c>
      <c r="K65" s="67"/>
      <c r="L65" s="37" t="e">
        <f>C65+D65+E65+F65+G65+H65+I65+K65+#REF!+J65</f>
        <v>#REF!</v>
      </c>
    </row>
    <row r="66" spans="1:12" ht="25.5" customHeight="1" collapsed="1">
      <c r="A66" s="9" t="s">
        <v>35</v>
      </c>
      <c r="B66" s="9"/>
      <c r="C66" s="27">
        <f>C53+C56+C58+C61</f>
        <v>31</v>
      </c>
      <c r="D66" s="27">
        <f aca="true" t="shared" si="3" ref="D66:I66">D53+D56+D58+D61</f>
        <v>31</v>
      </c>
      <c r="E66" s="27">
        <f t="shared" si="3"/>
        <v>33</v>
      </c>
      <c r="F66" s="27">
        <f t="shared" si="3"/>
        <v>35</v>
      </c>
      <c r="G66" s="27">
        <f t="shared" si="3"/>
        <v>0</v>
      </c>
      <c r="H66" s="27">
        <f t="shared" si="3"/>
        <v>36</v>
      </c>
      <c r="I66" s="27">
        <f t="shared" si="3"/>
        <v>36</v>
      </c>
      <c r="J66" s="27">
        <f>J53+J56+J58+J61</f>
        <v>36</v>
      </c>
      <c r="K66" s="27">
        <f>K53+K56+K58+K61</f>
        <v>36</v>
      </c>
      <c r="L66" s="37">
        <f>SUM(C66:K66)</f>
        <v>274</v>
      </c>
    </row>
    <row r="67" spans="1:12" ht="13.5" customHeight="1">
      <c r="A67" s="107" t="s">
        <v>36</v>
      </c>
      <c r="B67" s="141"/>
      <c r="C67" s="141"/>
      <c r="D67" s="141"/>
      <c r="E67" s="141"/>
      <c r="F67" s="141"/>
      <c r="G67" s="141"/>
      <c r="H67" s="141"/>
      <c r="I67" s="141"/>
      <c r="J67" s="141"/>
      <c r="K67" s="28"/>
      <c r="L67" s="39"/>
    </row>
    <row r="68" spans="1:12" ht="25.5">
      <c r="A68" s="36" t="s">
        <v>34</v>
      </c>
      <c r="B68" s="36"/>
      <c r="C68" s="26">
        <v>1</v>
      </c>
      <c r="D68" s="26">
        <v>1</v>
      </c>
      <c r="E68" s="26">
        <v>2</v>
      </c>
      <c r="F68" s="26">
        <v>2</v>
      </c>
      <c r="G68" s="26"/>
      <c r="H68" s="26">
        <v>2</v>
      </c>
      <c r="I68" s="26">
        <v>2</v>
      </c>
      <c r="J68" s="26">
        <v>3</v>
      </c>
      <c r="K68" s="26">
        <v>3</v>
      </c>
      <c r="L68" s="37">
        <f>SUM(C68:K68)</f>
        <v>16</v>
      </c>
    </row>
    <row r="69" spans="1:12" ht="12.75">
      <c r="A69" s="36" t="s">
        <v>118</v>
      </c>
      <c r="B69" s="36"/>
      <c r="C69" s="26"/>
      <c r="D69" s="26"/>
      <c r="E69" s="26">
        <v>1</v>
      </c>
      <c r="F69" s="26">
        <v>1</v>
      </c>
      <c r="G69" s="26"/>
      <c r="H69" s="26">
        <v>1</v>
      </c>
      <c r="I69" s="26">
        <v>1</v>
      </c>
      <c r="J69" s="26">
        <v>1</v>
      </c>
      <c r="K69" s="26">
        <v>1</v>
      </c>
      <c r="L69" s="37">
        <f>SUM(C69:K69)</f>
        <v>6</v>
      </c>
    </row>
    <row r="70" spans="1:12" ht="37.5" customHeight="1">
      <c r="A70" s="36" t="s">
        <v>149</v>
      </c>
      <c r="B70" s="36"/>
      <c r="C70" s="26">
        <v>10</v>
      </c>
      <c r="D70" s="26">
        <v>10</v>
      </c>
      <c r="E70" s="26">
        <v>2</v>
      </c>
      <c r="F70" s="26">
        <v>3</v>
      </c>
      <c r="G70" s="26"/>
      <c r="H70" s="26">
        <v>3</v>
      </c>
      <c r="I70" s="26">
        <v>3</v>
      </c>
      <c r="J70" s="26">
        <v>3</v>
      </c>
      <c r="K70" s="26">
        <v>3</v>
      </c>
      <c r="L70" s="37">
        <f>SUM(C70:K70)</f>
        <v>37</v>
      </c>
    </row>
    <row r="71" spans="1:12" ht="12.75">
      <c r="A71" s="36" t="s">
        <v>13</v>
      </c>
      <c r="B71" s="36"/>
      <c r="C71" s="26"/>
      <c r="D71" s="26"/>
      <c r="E71" s="26"/>
      <c r="F71" s="26"/>
      <c r="G71" s="26"/>
      <c r="H71" s="26"/>
      <c r="I71" s="26"/>
      <c r="J71" s="26">
        <v>3</v>
      </c>
      <c r="K71" s="26">
        <v>3</v>
      </c>
      <c r="L71" s="37">
        <f>SUM(C71:K71)</f>
        <v>6</v>
      </c>
    </row>
    <row r="72" spans="1:12" ht="13.5" customHeight="1" hidden="1" outlineLevel="1">
      <c r="A72" s="10" t="s">
        <v>55</v>
      </c>
      <c r="B72" s="10"/>
      <c r="C72" s="7">
        <v>6</v>
      </c>
      <c r="D72" s="7">
        <v>6</v>
      </c>
      <c r="E72" s="7"/>
      <c r="F72" s="7"/>
      <c r="G72" s="7"/>
      <c r="H72" s="7"/>
      <c r="I72" s="7">
        <v>12</v>
      </c>
      <c r="J72" s="7"/>
      <c r="K72" s="7"/>
      <c r="L72" s="39" t="e">
        <f>C72+D72+E72+F72+G72+H72+I72+K72+#REF!+J72</f>
        <v>#REF!</v>
      </c>
    </row>
    <row r="73" spans="1:12" ht="12.75" collapsed="1">
      <c r="A73" s="12"/>
      <c r="C73" s="23">
        <f aca="true" t="shared" si="4" ref="C73:I73">C66+C68+C69+C70+C71</f>
        <v>42</v>
      </c>
      <c r="D73" s="23">
        <f>D66+D68+D69+D70+D71</f>
        <v>42</v>
      </c>
      <c r="E73" s="23">
        <f t="shared" si="4"/>
        <v>38</v>
      </c>
      <c r="F73" s="23">
        <f>F66+F68+F69+F70+F71</f>
        <v>41</v>
      </c>
      <c r="H73" s="23">
        <f>H66+H68+H69+H70+H71</f>
        <v>42</v>
      </c>
      <c r="I73" s="23">
        <f t="shared" si="4"/>
        <v>42</v>
      </c>
      <c r="J73" s="23">
        <f>J66+J68+J69+J70+J71</f>
        <v>46</v>
      </c>
      <c r="K73" s="23">
        <f>K66+K68+K69+K70+K71</f>
        <v>46</v>
      </c>
      <c r="L73" s="39">
        <f>SUM(C73:K73)</f>
        <v>339</v>
      </c>
    </row>
    <row r="74" ht="12.75">
      <c r="B74" s="12" t="s">
        <v>139</v>
      </c>
    </row>
    <row r="75" ht="13.5" thickBot="1">
      <c r="A75" s="12"/>
    </row>
    <row r="76" spans="1:7" ht="13.5" thickTop="1">
      <c r="A76" s="116" t="s">
        <v>17</v>
      </c>
      <c r="B76" s="117"/>
      <c r="C76" s="117"/>
      <c r="D76" s="117"/>
      <c r="E76" s="117"/>
      <c r="F76" s="118"/>
      <c r="G76" s="13"/>
    </row>
    <row r="77" spans="1:7" ht="13.5" thickBot="1">
      <c r="A77" s="119"/>
      <c r="B77" s="120"/>
      <c r="C77" s="120"/>
      <c r="D77" s="120"/>
      <c r="E77" s="120"/>
      <c r="F77" s="121"/>
      <c r="G77" s="13"/>
    </row>
    <row r="78" spans="1:7" ht="13.5" thickTop="1">
      <c r="A78" s="116" t="s">
        <v>56</v>
      </c>
      <c r="B78" s="117"/>
      <c r="C78" s="117"/>
      <c r="D78" s="117"/>
      <c r="E78" s="117"/>
      <c r="F78" s="118"/>
      <c r="G78" s="13"/>
    </row>
    <row r="79" spans="1:12" ht="12.75">
      <c r="A79" s="122"/>
      <c r="B79" s="123"/>
      <c r="C79" s="123"/>
      <c r="D79" s="123"/>
      <c r="E79" s="123"/>
      <c r="F79" s="124"/>
      <c r="G79" s="87" t="s">
        <v>134</v>
      </c>
      <c r="H79" s="88" t="s">
        <v>135</v>
      </c>
      <c r="I79" s="88" t="s">
        <v>136</v>
      </c>
      <c r="J79" s="52"/>
      <c r="K79" s="87" t="s">
        <v>137</v>
      </c>
      <c r="L79" s="88" t="s">
        <v>135</v>
      </c>
    </row>
    <row r="80" spans="1:13" ht="25.5" customHeight="1">
      <c r="A80" s="115" t="s">
        <v>57</v>
      </c>
      <c r="B80" s="107" t="s">
        <v>14</v>
      </c>
      <c r="C80" s="107"/>
      <c r="D80" s="107" t="s">
        <v>58</v>
      </c>
      <c r="E80" s="107"/>
      <c r="F80" s="107"/>
      <c r="G80" s="42" t="s">
        <v>150</v>
      </c>
      <c r="H80" s="42" t="s">
        <v>151</v>
      </c>
      <c r="I80" s="42" t="s">
        <v>152</v>
      </c>
      <c r="J80" s="42"/>
      <c r="K80" s="42" t="s">
        <v>153</v>
      </c>
      <c r="L80" s="42" t="s">
        <v>154</v>
      </c>
      <c r="M80" s="38"/>
    </row>
    <row r="81" spans="1:13" ht="12.75">
      <c r="A81" s="115"/>
      <c r="B81" s="107"/>
      <c r="C81" s="107"/>
      <c r="D81" s="107" t="s">
        <v>59</v>
      </c>
      <c r="E81" s="107"/>
      <c r="F81" s="107"/>
      <c r="G81" s="23">
        <v>16</v>
      </c>
      <c r="H81" s="23">
        <v>15</v>
      </c>
      <c r="I81" s="23">
        <v>15</v>
      </c>
      <c r="J81" s="23"/>
      <c r="K81" s="23">
        <v>18</v>
      </c>
      <c r="L81" s="23">
        <v>18</v>
      </c>
      <c r="M81" s="73">
        <v>82</v>
      </c>
    </row>
    <row r="82" spans="1:13" ht="12.75">
      <c r="A82" s="115"/>
      <c r="B82" s="113" t="s">
        <v>19</v>
      </c>
      <c r="C82" s="113"/>
      <c r="D82" s="107" t="s">
        <v>60</v>
      </c>
      <c r="E82" s="107"/>
      <c r="F82" s="107"/>
      <c r="G82" s="43">
        <v>1</v>
      </c>
      <c r="H82" s="43"/>
      <c r="I82" s="43">
        <v>1</v>
      </c>
      <c r="J82" s="43"/>
      <c r="K82" s="43">
        <v>1</v>
      </c>
      <c r="L82" s="43"/>
      <c r="M82" s="73">
        <f aca="true" t="shared" si="5" ref="M82:M92">SUM(G82:L82)</f>
        <v>3</v>
      </c>
    </row>
    <row r="83" spans="1:13" ht="12.75">
      <c r="A83" s="115"/>
      <c r="B83" s="113" t="s">
        <v>40</v>
      </c>
      <c r="C83" s="113"/>
      <c r="D83" s="107" t="s">
        <v>61</v>
      </c>
      <c r="E83" s="107"/>
      <c r="F83" s="107"/>
      <c r="G83" s="43">
        <v>3</v>
      </c>
      <c r="H83" s="43"/>
      <c r="I83" s="43">
        <v>3</v>
      </c>
      <c r="J83" s="43"/>
      <c r="K83" s="43">
        <v>3</v>
      </c>
      <c r="L83" s="43"/>
      <c r="M83" s="73">
        <f t="shared" si="5"/>
        <v>9</v>
      </c>
    </row>
    <row r="84" spans="1:13" ht="12.75">
      <c r="A84" s="115"/>
      <c r="B84" s="113" t="s">
        <v>22</v>
      </c>
      <c r="C84" s="113"/>
      <c r="D84" s="107" t="s">
        <v>61</v>
      </c>
      <c r="E84" s="107"/>
      <c r="F84" s="107"/>
      <c r="G84" s="43">
        <v>3</v>
      </c>
      <c r="H84" s="43">
        <v>3</v>
      </c>
      <c r="I84" s="43">
        <v>3</v>
      </c>
      <c r="J84" s="43"/>
      <c r="K84" s="43">
        <v>3</v>
      </c>
      <c r="L84" s="43">
        <v>3</v>
      </c>
      <c r="M84" s="73">
        <f t="shared" si="5"/>
        <v>15</v>
      </c>
    </row>
    <row r="85" spans="1:13" ht="12.75">
      <c r="A85" s="115"/>
      <c r="B85" s="113" t="s">
        <v>23</v>
      </c>
      <c r="C85" s="113"/>
      <c r="D85" s="107" t="s">
        <v>62</v>
      </c>
      <c r="E85" s="107"/>
      <c r="F85" s="107"/>
      <c r="G85" s="43"/>
      <c r="H85" s="43">
        <v>4</v>
      </c>
      <c r="I85" s="43"/>
      <c r="J85" s="43"/>
      <c r="K85" s="43"/>
      <c r="L85" s="43">
        <v>4</v>
      </c>
      <c r="M85" s="73">
        <f t="shared" si="5"/>
        <v>8</v>
      </c>
    </row>
    <row r="86" spans="1:13" ht="12.75">
      <c r="A86" s="115"/>
      <c r="B86" s="113" t="s">
        <v>42</v>
      </c>
      <c r="C86" s="113"/>
      <c r="D86" s="107" t="s">
        <v>63</v>
      </c>
      <c r="E86" s="107"/>
      <c r="F86" s="107"/>
      <c r="G86" s="43">
        <v>2</v>
      </c>
      <c r="H86" s="43"/>
      <c r="I86" s="43">
        <v>2</v>
      </c>
      <c r="J86" s="43"/>
      <c r="K86" s="43">
        <v>2</v>
      </c>
      <c r="L86" s="43"/>
      <c r="M86" s="73">
        <f t="shared" si="5"/>
        <v>6</v>
      </c>
    </row>
    <row r="87" spans="1:13" ht="12.75" customHeight="1">
      <c r="A87" s="115"/>
      <c r="B87" s="113" t="s">
        <v>64</v>
      </c>
      <c r="C87" s="113"/>
      <c r="D87" s="114" t="s">
        <v>63</v>
      </c>
      <c r="E87" s="114"/>
      <c r="F87" s="114"/>
      <c r="G87" s="43">
        <v>2</v>
      </c>
      <c r="H87" s="43"/>
      <c r="I87" s="43">
        <v>2</v>
      </c>
      <c r="J87" s="43"/>
      <c r="K87" s="43">
        <v>2</v>
      </c>
      <c r="L87" s="43"/>
      <c r="M87" s="73">
        <f t="shared" si="5"/>
        <v>6</v>
      </c>
    </row>
    <row r="88" spans="1:13" ht="12.75">
      <c r="A88" s="115"/>
      <c r="B88" s="113" t="s">
        <v>65</v>
      </c>
      <c r="C88" s="113"/>
      <c r="D88" s="114"/>
      <c r="E88" s="114"/>
      <c r="F88" s="114"/>
      <c r="G88" s="43"/>
      <c r="H88" s="43"/>
      <c r="I88" s="43"/>
      <c r="J88" s="43"/>
      <c r="K88" s="43"/>
      <c r="L88" s="43"/>
      <c r="M88" s="73">
        <f t="shared" si="5"/>
        <v>0</v>
      </c>
    </row>
    <row r="89" spans="1:13" ht="12.75">
      <c r="A89" s="115"/>
      <c r="B89" s="113" t="s">
        <v>120</v>
      </c>
      <c r="C89" s="113"/>
      <c r="D89" s="107" t="s">
        <v>61</v>
      </c>
      <c r="E89" s="107"/>
      <c r="F89" s="107"/>
      <c r="G89" s="43"/>
      <c r="H89" s="43"/>
      <c r="I89" s="43"/>
      <c r="J89" s="43"/>
      <c r="K89" s="43"/>
      <c r="L89" s="43"/>
      <c r="M89" s="73">
        <f t="shared" si="5"/>
        <v>0</v>
      </c>
    </row>
    <row r="90" spans="1:13" ht="15.75" customHeight="1">
      <c r="A90" s="115"/>
      <c r="B90" s="113" t="s">
        <v>51</v>
      </c>
      <c r="C90" s="113"/>
      <c r="D90" s="107" t="s">
        <v>67</v>
      </c>
      <c r="E90" s="107"/>
      <c r="F90" s="107"/>
      <c r="G90" s="43">
        <v>1</v>
      </c>
      <c r="H90" s="43">
        <v>1</v>
      </c>
      <c r="I90" s="43">
        <v>1</v>
      </c>
      <c r="J90" s="43"/>
      <c r="K90" s="43">
        <v>1</v>
      </c>
      <c r="L90" s="43">
        <v>1</v>
      </c>
      <c r="M90" s="73">
        <f t="shared" si="5"/>
        <v>5</v>
      </c>
    </row>
    <row r="91" spans="1:13" ht="12.75">
      <c r="A91" s="115"/>
      <c r="B91" s="113" t="s">
        <v>68</v>
      </c>
      <c r="C91" s="113"/>
      <c r="D91" s="107" t="s">
        <v>63</v>
      </c>
      <c r="E91" s="107"/>
      <c r="F91" s="107"/>
      <c r="G91" s="43">
        <v>3</v>
      </c>
      <c r="H91" s="43">
        <v>3</v>
      </c>
      <c r="I91" s="43">
        <v>3</v>
      </c>
      <c r="J91" s="43"/>
      <c r="K91" s="43">
        <v>3</v>
      </c>
      <c r="L91" s="43">
        <v>3</v>
      </c>
      <c r="M91" s="73">
        <f t="shared" si="5"/>
        <v>15</v>
      </c>
    </row>
    <row r="92" spans="1:13" ht="12.75">
      <c r="A92" s="14"/>
      <c r="B92" s="15"/>
      <c r="C92" s="15"/>
      <c r="D92" s="2" t="s">
        <v>121</v>
      </c>
      <c r="E92" s="2"/>
      <c r="F92" s="2"/>
      <c r="G92" s="43">
        <f>SUM(G82+G83+G84+G85+G86+G87+G88+G89+G90+G91)</f>
        <v>15</v>
      </c>
      <c r="H92" s="43">
        <f>SUM(H82+H83+H84+H85+H86+H87+H88+H89+H90+H91)</f>
        <v>11</v>
      </c>
      <c r="I92" s="43">
        <f>SUM(I82+I83+I84+I85+I86+I87+I88+I89+I90+I91)</f>
        <v>15</v>
      </c>
      <c r="J92" s="43"/>
      <c r="K92" s="24">
        <f>SUM(K82+K83+K88+K89+K90+K84+K86+K91+K87)</f>
        <v>15</v>
      </c>
      <c r="L92" s="43">
        <f>SUM(L82+L83+L84+L85+L86+L87+L88+L89+L90+L91)</f>
        <v>11</v>
      </c>
      <c r="M92" s="73">
        <f t="shared" si="5"/>
        <v>67</v>
      </c>
    </row>
    <row r="93" spans="1:13" ht="14.25">
      <c r="A93" s="111" t="s">
        <v>69</v>
      </c>
      <c r="B93" s="111"/>
      <c r="C93" s="111"/>
      <c r="D93" s="111"/>
      <c r="E93" s="111"/>
      <c r="F93" s="111"/>
      <c r="G93" s="4"/>
      <c r="H93" s="43"/>
      <c r="I93" s="45"/>
      <c r="J93" s="43"/>
      <c r="K93" s="4"/>
      <c r="L93" s="43"/>
      <c r="M93" s="38"/>
    </row>
    <row r="94" spans="1:13" ht="25.5" customHeight="1">
      <c r="A94" s="112" t="s">
        <v>70</v>
      </c>
      <c r="B94" s="107" t="s">
        <v>14</v>
      </c>
      <c r="C94" s="107" t="s">
        <v>71</v>
      </c>
      <c r="D94" s="107"/>
      <c r="E94" s="107"/>
      <c r="F94" s="107"/>
      <c r="G94" s="42"/>
      <c r="H94" s="42"/>
      <c r="I94" s="42"/>
      <c r="J94" s="42"/>
      <c r="K94" s="42"/>
      <c r="L94" s="42"/>
      <c r="M94" s="38"/>
    </row>
    <row r="95" spans="1:13" ht="38.25">
      <c r="A95" s="112"/>
      <c r="B95" s="107"/>
      <c r="C95" s="107" t="s">
        <v>59</v>
      </c>
      <c r="D95" s="107"/>
      <c r="E95" s="2"/>
      <c r="F95" s="2" t="s">
        <v>72</v>
      </c>
      <c r="G95" s="4"/>
      <c r="H95" s="45"/>
      <c r="I95" s="43"/>
      <c r="J95" s="43"/>
      <c r="K95" s="4"/>
      <c r="L95" s="43"/>
      <c r="M95" s="38"/>
    </row>
    <row r="96" spans="1:13" ht="25.5">
      <c r="A96" s="112"/>
      <c r="B96" s="15" t="s">
        <v>19</v>
      </c>
      <c r="C96" s="107" t="s">
        <v>73</v>
      </c>
      <c r="D96" s="107"/>
      <c r="E96" s="2"/>
      <c r="F96" s="16" t="s">
        <v>61</v>
      </c>
      <c r="G96" s="43"/>
      <c r="H96" s="45">
        <v>3</v>
      </c>
      <c r="I96" s="44"/>
      <c r="J96" s="45"/>
      <c r="K96" s="4"/>
      <c r="L96" s="45">
        <v>3</v>
      </c>
      <c r="M96" s="73">
        <f aca="true" t="shared" si="6" ref="M96:M114">SUM(G96:L96)</f>
        <v>6</v>
      </c>
    </row>
    <row r="97" spans="1:13" ht="25.5">
      <c r="A97" s="112"/>
      <c r="B97" s="15" t="s">
        <v>40</v>
      </c>
      <c r="C97" s="107" t="s">
        <v>73</v>
      </c>
      <c r="D97" s="107"/>
      <c r="E97" s="2"/>
      <c r="F97" s="16" t="s">
        <v>74</v>
      </c>
      <c r="G97" s="43"/>
      <c r="H97" s="45">
        <v>5</v>
      </c>
      <c r="I97" s="43"/>
      <c r="J97" s="43"/>
      <c r="K97" s="4"/>
      <c r="L97" s="45">
        <v>5</v>
      </c>
      <c r="M97" s="73">
        <f t="shared" si="6"/>
        <v>10</v>
      </c>
    </row>
    <row r="98" spans="1:13" ht="25.5">
      <c r="A98" s="112"/>
      <c r="B98" s="15" t="s">
        <v>22</v>
      </c>
      <c r="C98" s="107" t="s">
        <v>73</v>
      </c>
      <c r="D98" s="107"/>
      <c r="E98" s="2"/>
      <c r="F98" s="16" t="s">
        <v>75</v>
      </c>
      <c r="G98" s="43"/>
      <c r="H98" s="45"/>
      <c r="I98" s="43"/>
      <c r="J98" s="43"/>
      <c r="K98" s="4"/>
      <c r="L98" s="45"/>
      <c r="M98" s="73">
        <f t="shared" si="6"/>
        <v>0</v>
      </c>
    </row>
    <row r="99" spans="1:13" ht="25.5">
      <c r="A99" s="112"/>
      <c r="B99" s="15" t="s">
        <v>23</v>
      </c>
      <c r="C99" s="107" t="s">
        <v>73</v>
      </c>
      <c r="D99" s="107"/>
      <c r="E99" s="2"/>
      <c r="F99" s="16" t="s">
        <v>75</v>
      </c>
      <c r="G99" s="43">
        <v>6</v>
      </c>
      <c r="H99" s="45"/>
      <c r="I99" s="43">
        <v>6</v>
      </c>
      <c r="J99" s="43"/>
      <c r="K99" s="4">
        <v>6</v>
      </c>
      <c r="L99" s="45"/>
      <c r="M99" s="73">
        <f t="shared" si="6"/>
        <v>18</v>
      </c>
    </row>
    <row r="100" spans="1:13" ht="25.5">
      <c r="A100" s="112"/>
      <c r="B100" s="15" t="s">
        <v>42</v>
      </c>
      <c r="C100" s="107" t="s">
        <v>73</v>
      </c>
      <c r="D100" s="107"/>
      <c r="E100" s="2"/>
      <c r="F100" s="16" t="s">
        <v>62</v>
      </c>
      <c r="G100" s="43"/>
      <c r="H100" s="45">
        <v>4</v>
      </c>
      <c r="I100" s="43"/>
      <c r="J100" s="43"/>
      <c r="K100" s="4"/>
      <c r="L100" s="45">
        <v>4</v>
      </c>
      <c r="M100" s="73">
        <f t="shared" si="6"/>
        <v>8</v>
      </c>
    </row>
    <row r="101" spans="1:13" ht="25.5">
      <c r="A101" s="112"/>
      <c r="B101" s="15" t="s">
        <v>68</v>
      </c>
      <c r="C101" s="107" t="s">
        <v>73</v>
      </c>
      <c r="D101" s="107"/>
      <c r="E101" s="2"/>
      <c r="F101" s="16" t="s">
        <v>62</v>
      </c>
      <c r="G101" s="43"/>
      <c r="H101" s="45"/>
      <c r="I101" s="43"/>
      <c r="J101" s="43"/>
      <c r="K101" s="4"/>
      <c r="L101" s="45"/>
      <c r="M101" s="73">
        <f t="shared" si="6"/>
        <v>0</v>
      </c>
    </row>
    <row r="102" spans="1:13" ht="25.5">
      <c r="A102" s="112"/>
      <c r="B102" s="15" t="s">
        <v>76</v>
      </c>
      <c r="C102" s="109" t="s">
        <v>77</v>
      </c>
      <c r="D102" s="109"/>
      <c r="E102" s="17"/>
      <c r="F102" s="16" t="s">
        <v>61</v>
      </c>
      <c r="G102" s="43"/>
      <c r="H102" s="43">
        <v>3</v>
      </c>
      <c r="I102" s="43"/>
      <c r="J102" s="43"/>
      <c r="K102" s="4"/>
      <c r="L102" s="45">
        <v>3</v>
      </c>
      <c r="M102" s="73">
        <f t="shared" si="6"/>
        <v>6</v>
      </c>
    </row>
    <row r="103" spans="1:13" ht="25.5">
      <c r="A103" s="112"/>
      <c r="B103" s="15" t="s">
        <v>78</v>
      </c>
      <c r="C103" s="109" t="s">
        <v>79</v>
      </c>
      <c r="D103" s="109"/>
      <c r="E103" s="17"/>
      <c r="F103" s="16" t="s">
        <v>63</v>
      </c>
      <c r="G103" s="43"/>
      <c r="H103" s="45"/>
      <c r="I103" s="43"/>
      <c r="J103" s="43"/>
      <c r="K103" s="4"/>
      <c r="L103" s="45"/>
      <c r="M103" s="73">
        <f t="shared" si="6"/>
        <v>0</v>
      </c>
    </row>
    <row r="104" spans="1:13" ht="25.5">
      <c r="A104" s="112"/>
      <c r="B104" s="15" t="s">
        <v>80</v>
      </c>
      <c r="C104" s="109" t="s">
        <v>79</v>
      </c>
      <c r="D104" s="109"/>
      <c r="E104" s="17"/>
      <c r="F104" s="16" t="s">
        <v>63</v>
      </c>
      <c r="G104" s="43"/>
      <c r="H104" s="45"/>
      <c r="I104" s="43"/>
      <c r="J104" s="43"/>
      <c r="K104" s="4"/>
      <c r="L104" s="45"/>
      <c r="M104" s="73">
        <f t="shared" si="6"/>
        <v>0</v>
      </c>
    </row>
    <row r="105" spans="1:13" ht="25.5">
      <c r="A105" s="112"/>
      <c r="B105" s="15" t="s">
        <v>44</v>
      </c>
      <c r="C105" s="109" t="s">
        <v>81</v>
      </c>
      <c r="D105" s="109"/>
      <c r="E105" s="17"/>
      <c r="F105" s="16" t="s">
        <v>82</v>
      </c>
      <c r="G105" s="43">
        <v>1</v>
      </c>
      <c r="H105" s="45">
        <v>1</v>
      </c>
      <c r="I105" s="43">
        <v>1</v>
      </c>
      <c r="J105" s="43"/>
      <c r="K105" s="4">
        <v>1</v>
      </c>
      <c r="L105" s="45">
        <v>1</v>
      </c>
      <c r="M105" s="73">
        <f t="shared" si="6"/>
        <v>5</v>
      </c>
    </row>
    <row r="106" spans="1:13" ht="25.5">
      <c r="A106" s="112"/>
      <c r="B106" s="69" t="s">
        <v>46</v>
      </c>
      <c r="C106" s="110" t="s">
        <v>63</v>
      </c>
      <c r="D106" s="110"/>
      <c r="E106" s="70"/>
      <c r="F106" s="71" t="s">
        <v>83</v>
      </c>
      <c r="G106" s="43">
        <v>5</v>
      </c>
      <c r="H106" s="45">
        <v>1</v>
      </c>
      <c r="I106" s="43">
        <v>1</v>
      </c>
      <c r="J106" s="43"/>
      <c r="K106" s="43">
        <v>1</v>
      </c>
      <c r="L106" s="45">
        <v>1</v>
      </c>
      <c r="M106" s="73">
        <f t="shared" si="6"/>
        <v>9</v>
      </c>
    </row>
    <row r="107" spans="1:13" ht="25.5">
      <c r="A107" s="112"/>
      <c r="B107" s="69" t="s">
        <v>47</v>
      </c>
      <c r="C107" s="110" t="s">
        <v>81</v>
      </c>
      <c r="D107" s="110"/>
      <c r="E107" s="70"/>
      <c r="F107" s="71" t="s">
        <v>82</v>
      </c>
      <c r="G107" s="43">
        <v>1</v>
      </c>
      <c r="H107" s="45">
        <v>1</v>
      </c>
      <c r="I107" s="43">
        <v>3</v>
      </c>
      <c r="J107" s="43"/>
      <c r="K107" s="43">
        <v>3</v>
      </c>
      <c r="L107" s="45">
        <v>1</v>
      </c>
      <c r="M107" s="73">
        <f t="shared" si="6"/>
        <v>9</v>
      </c>
    </row>
    <row r="108" spans="1:13" ht="25.5">
      <c r="A108" s="112"/>
      <c r="B108" s="69" t="s">
        <v>48</v>
      </c>
      <c r="C108" s="110" t="s">
        <v>81</v>
      </c>
      <c r="D108" s="110"/>
      <c r="E108" s="70"/>
      <c r="F108" s="71" t="s">
        <v>82</v>
      </c>
      <c r="G108" s="43">
        <v>1</v>
      </c>
      <c r="H108" s="45">
        <v>1</v>
      </c>
      <c r="I108" s="43">
        <v>3</v>
      </c>
      <c r="J108" s="43"/>
      <c r="K108" s="43">
        <v>3</v>
      </c>
      <c r="L108" s="45">
        <v>1</v>
      </c>
      <c r="M108" s="73">
        <f t="shared" si="6"/>
        <v>9</v>
      </c>
    </row>
    <row r="109" spans="1:13" ht="25.5">
      <c r="A109" s="112"/>
      <c r="B109" s="15" t="s">
        <v>41</v>
      </c>
      <c r="C109" s="109" t="s">
        <v>81</v>
      </c>
      <c r="D109" s="109"/>
      <c r="E109" s="17"/>
      <c r="F109" s="16" t="s">
        <v>84</v>
      </c>
      <c r="G109" s="43">
        <v>1</v>
      </c>
      <c r="H109" s="43">
        <v>1</v>
      </c>
      <c r="I109" s="43">
        <v>1</v>
      </c>
      <c r="J109" s="43"/>
      <c r="K109" s="4">
        <v>1</v>
      </c>
      <c r="L109" s="4">
        <v>1</v>
      </c>
      <c r="M109" s="73">
        <f t="shared" si="6"/>
        <v>5</v>
      </c>
    </row>
    <row r="110" spans="1:13" ht="25.5">
      <c r="A110" s="112"/>
      <c r="B110" s="15" t="s">
        <v>85</v>
      </c>
      <c r="C110" s="109" t="s">
        <v>81</v>
      </c>
      <c r="D110" s="109"/>
      <c r="E110" s="17"/>
      <c r="F110" s="16" t="s">
        <v>82</v>
      </c>
      <c r="G110" s="43"/>
      <c r="H110" s="45"/>
      <c r="I110" s="43"/>
      <c r="J110" s="43"/>
      <c r="K110" s="4"/>
      <c r="L110" s="45"/>
      <c r="M110" s="73">
        <f t="shared" si="6"/>
        <v>0</v>
      </c>
    </row>
    <row r="111" spans="1:13" ht="25.5">
      <c r="A111" s="112"/>
      <c r="B111" s="15" t="s">
        <v>50</v>
      </c>
      <c r="C111" s="109" t="s">
        <v>81</v>
      </c>
      <c r="D111" s="109"/>
      <c r="E111" s="17"/>
      <c r="F111" s="16" t="s">
        <v>84</v>
      </c>
      <c r="G111" s="43">
        <v>1</v>
      </c>
      <c r="H111" s="45"/>
      <c r="I111" s="43">
        <v>1</v>
      </c>
      <c r="J111" s="43"/>
      <c r="K111" s="4">
        <v>1</v>
      </c>
      <c r="L111" s="45"/>
      <c r="M111" s="73">
        <f t="shared" si="6"/>
        <v>3</v>
      </c>
    </row>
    <row r="112" spans="1:13" ht="25.5">
      <c r="A112" s="112"/>
      <c r="B112" s="6" t="s">
        <v>51</v>
      </c>
      <c r="C112" s="108" t="s">
        <v>86</v>
      </c>
      <c r="D112" s="108"/>
      <c r="E112" s="7"/>
      <c r="F112" s="16" t="s">
        <v>87</v>
      </c>
      <c r="G112" s="43"/>
      <c r="H112" s="45"/>
      <c r="I112" s="43"/>
      <c r="J112" s="43"/>
      <c r="K112" s="4"/>
      <c r="L112" s="45"/>
      <c r="M112" s="73">
        <f t="shared" si="6"/>
        <v>0</v>
      </c>
    </row>
    <row r="113" spans="1:13" ht="12.75">
      <c r="A113" s="112"/>
      <c r="B113" s="18" t="s">
        <v>88</v>
      </c>
      <c r="C113" s="107" t="s">
        <v>122</v>
      </c>
      <c r="D113" s="107"/>
      <c r="E113" s="107"/>
      <c r="F113" s="107"/>
      <c r="G113" s="42">
        <f>SUM(G103+G99+G104+G105+G106+G107+G108+G109+G110+G111+G112)</f>
        <v>16</v>
      </c>
      <c r="H113" s="28">
        <f>SUM(H96+H97+H98+H99+H100+H101+H103+H104+H109+H110+H105+H106+H107+H108+H102)</f>
        <v>20</v>
      </c>
      <c r="I113" s="28">
        <f>SUM(I96+I97+I98+I99+I100+I101+I102+I103+I104+I105+I106+I107+I108+I109+I110+I111+I117)</f>
        <v>16</v>
      </c>
      <c r="J113" s="28">
        <f>SUM(J96+J97+J98+J99+J100+J101+J103+J104+J109+J110)</f>
        <v>0</v>
      </c>
      <c r="K113" s="28">
        <f>SUM(K96+K97+K98+K99+K100+K101+K103+K104+K109+K110+K111+K108+K107+K106+K105)</f>
        <v>16</v>
      </c>
      <c r="L113" s="28">
        <f>SUM(L96+L97+L98+L99+L100+L101+L103+L104+L109+L110+L105+L106+L107+L102+L108)</f>
        <v>20</v>
      </c>
      <c r="M113" s="73">
        <f t="shared" si="6"/>
        <v>88</v>
      </c>
    </row>
    <row r="114" spans="1:13" ht="12.75">
      <c r="A114" s="80"/>
      <c r="B114" s="18"/>
      <c r="C114" s="2"/>
      <c r="D114" s="2"/>
      <c r="E114" s="2"/>
      <c r="F114" s="2"/>
      <c r="G114" s="42">
        <f>SUM(G92+G113)</f>
        <v>31</v>
      </c>
      <c r="H114" s="42">
        <f>SUM(H113+H92)</f>
        <v>31</v>
      </c>
      <c r="I114" s="42">
        <f>SUM(I113+I92)</f>
        <v>31</v>
      </c>
      <c r="J114" s="42">
        <f>SUM(J113+J92)</f>
        <v>0</v>
      </c>
      <c r="K114" s="42">
        <f>SUM(K113+K92)</f>
        <v>31</v>
      </c>
      <c r="L114" s="42">
        <f>SUM(L113+L92)</f>
        <v>31</v>
      </c>
      <c r="M114" s="73">
        <f t="shared" si="6"/>
        <v>155</v>
      </c>
    </row>
    <row r="115" spans="1:13" ht="12.75">
      <c r="A115" s="108" t="s">
        <v>89</v>
      </c>
      <c r="B115" s="108"/>
      <c r="C115" s="108"/>
      <c r="D115" s="108"/>
      <c r="E115" s="7"/>
      <c r="F115" s="3"/>
      <c r="G115" s="4"/>
      <c r="H115" s="43"/>
      <c r="I115" s="45"/>
      <c r="J115" s="43"/>
      <c r="K115" s="4"/>
      <c r="L115" s="43"/>
      <c r="M115" s="73"/>
    </row>
    <row r="116" spans="1:13" ht="12.75">
      <c r="A116" s="108" t="s">
        <v>90</v>
      </c>
      <c r="B116" s="108"/>
      <c r="C116" s="108"/>
      <c r="D116" s="108"/>
      <c r="E116" s="7"/>
      <c r="F116" s="3"/>
      <c r="G116" s="4"/>
      <c r="H116" s="43"/>
      <c r="I116" s="45"/>
      <c r="J116" s="43"/>
      <c r="K116" s="4"/>
      <c r="L116" s="43"/>
      <c r="M116" s="73"/>
    </row>
    <row r="117" spans="1:13" ht="25.5" customHeight="1">
      <c r="A117" s="108" t="s">
        <v>14</v>
      </c>
      <c r="B117" s="108"/>
      <c r="C117" s="108" t="s">
        <v>71</v>
      </c>
      <c r="D117" s="108"/>
      <c r="E117" s="7"/>
      <c r="F117" s="3"/>
      <c r="G117" s="4"/>
      <c r="H117" s="43"/>
      <c r="I117" s="45"/>
      <c r="J117" s="43"/>
      <c r="K117" s="4"/>
      <c r="L117" s="43"/>
      <c r="M117" s="73"/>
    </row>
    <row r="118" spans="1:13" ht="38.25">
      <c r="A118" s="108"/>
      <c r="B118" s="108"/>
      <c r="C118" s="7" t="s">
        <v>59</v>
      </c>
      <c r="D118" s="7" t="s">
        <v>72</v>
      </c>
      <c r="E118" s="7"/>
      <c r="F118" s="3"/>
      <c r="G118" s="4"/>
      <c r="H118" s="43"/>
      <c r="I118" s="45"/>
      <c r="J118" s="43"/>
      <c r="K118" s="4"/>
      <c r="L118" s="43"/>
      <c r="M118" s="73"/>
    </row>
    <row r="119" spans="1:13" ht="12.75">
      <c r="A119" s="104" t="s">
        <v>32</v>
      </c>
      <c r="B119" s="19" t="s">
        <v>91</v>
      </c>
      <c r="C119" s="20" t="s">
        <v>86</v>
      </c>
      <c r="D119" s="20" t="s">
        <v>92</v>
      </c>
      <c r="E119" s="20"/>
      <c r="F119" s="3"/>
      <c r="G119" s="4"/>
      <c r="H119" s="43"/>
      <c r="I119" s="45"/>
      <c r="J119" s="43"/>
      <c r="K119" s="4"/>
      <c r="L119" s="43"/>
      <c r="M119" s="73"/>
    </row>
    <row r="120" spans="1:13" ht="12.75">
      <c r="A120" s="104"/>
      <c r="B120" s="19" t="s">
        <v>93</v>
      </c>
      <c r="C120" s="20" t="s">
        <v>94</v>
      </c>
      <c r="D120" s="20" t="s">
        <v>92</v>
      </c>
      <c r="E120" s="20"/>
      <c r="F120" s="3"/>
      <c r="G120" s="4">
        <v>2</v>
      </c>
      <c r="H120" s="4">
        <v>2</v>
      </c>
      <c r="I120" s="46">
        <v>2</v>
      </c>
      <c r="J120" s="46"/>
      <c r="K120" s="4">
        <v>2</v>
      </c>
      <c r="L120" s="4">
        <v>2</v>
      </c>
      <c r="M120" s="73">
        <f>SUM(G120:L120)</f>
        <v>10</v>
      </c>
    </row>
    <row r="121" spans="1:13" ht="12.75">
      <c r="A121" s="102" t="s">
        <v>30</v>
      </c>
      <c r="B121" s="102"/>
      <c r="C121" s="20" t="s">
        <v>95</v>
      </c>
      <c r="D121" s="20" t="s">
        <v>94</v>
      </c>
      <c r="E121" s="20"/>
      <c r="F121" s="3"/>
      <c r="G121" s="4">
        <v>1</v>
      </c>
      <c r="H121" s="4">
        <v>1</v>
      </c>
      <c r="I121" s="46">
        <v>1</v>
      </c>
      <c r="J121" s="46"/>
      <c r="K121" s="4">
        <v>1</v>
      </c>
      <c r="L121" s="4">
        <v>1</v>
      </c>
      <c r="M121" s="73">
        <f>SUM(G121:L121)</f>
        <v>5</v>
      </c>
    </row>
    <row r="122" spans="1:13" ht="22.5" customHeight="1">
      <c r="A122" s="104" t="s">
        <v>96</v>
      </c>
      <c r="B122" s="104"/>
      <c r="C122" s="103" t="s">
        <v>123</v>
      </c>
      <c r="D122" s="103"/>
      <c r="E122" s="20"/>
      <c r="F122" s="3"/>
      <c r="G122" s="4">
        <v>3</v>
      </c>
      <c r="H122" s="4">
        <v>3</v>
      </c>
      <c r="I122" s="46">
        <v>3</v>
      </c>
      <c r="J122" s="46"/>
      <c r="K122" s="4">
        <v>3</v>
      </c>
      <c r="L122" s="4">
        <v>3</v>
      </c>
      <c r="M122" s="73">
        <f>SUM(G122:L122)</f>
        <v>15</v>
      </c>
    </row>
    <row r="123" spans="1:13" ht="12.75">
      <c r="A123" s="105" t="s">
        <v>97</v>
      </c>
      <c r="B123" s="105"/>
      <c r="C123" s="106" t="s">
        <v>124</v>
      </c>
      <c r="D123" s="106"/>
      <c r="E123" s="21"/>
      <c r="F123" s="3"/>
      <c r="G123" s="4">
        <f>SUM(G114+G120+G121+G122)</f>
        <v>37</v>
      </c>
      <c r="H123" s="4">
        <f>SUM(H114+H120+H121+H122)</f>
        <v>37</v>
      </c>
      <c r="I123" s="4">
        <v>37</v>
      </c>
      <c r="J123" s="4"/>
      <c r="K123" s="4">
        <f>SUM(K114+K120+K121+K122)</f>
        <v>37</v>
      </c>
      <c r="L123" s="4">
        <f>SUM(L114+L120+L121+L122)</f>
        <v>37</v>
      </c>
      <c r="M123" s="73">
        <f>SUM(G123:L123)</f>
        <v>185</v>
      </c>
    </row>
    <row r="124" spans="1:13" ht="12.75">
      <c r="A124" s="105" t="s">
        <v>35</v>
      </c>
      <c r="B124" s="105"/>
      <c r="C124" s="103" t="s">
        <v>125</v>
      </c>
      <c r="D124" s="103"/>
      <c r="E124" s="20"/>
      <c r="F124" s="3"/>
      <c r="G124" s="4"/>
      <c r="H124" s="48"/>
      <c r="I124" s="47"/>
      <c r="J124" s="47"/>
      <c r="K124" s="4"/>
      <c r="L124" s="48"/>
      <c r="M124" s="73"/>
    </row>
    <row r="125" spans="1:13" ht="22.5" customHeight="1">
      <c r="A125" s="102" t="s">
        <v>98</v>
      </c>
      <c r="B125" s="102"/>
      <c r="C125" s="103" t="s">
        <v>71</v>
      </c>
      <c r="D125" s="103"/>
      <c r="E125" s="20"/>
      <c r="F125" s="3"/>
      <c r="G125" s="4"/>
      <c r="H125" s="43"/>
      <c r="I125" s="45"/>
      <c r="J125" s="43"/>
      <c r="K125" s="4"/>
      <c r="L125" s="43"/>
      <c r="M125" s="73"/>
    </row>
    <row r="126" spans="1:13" ht="12.75">
      <c r="A126" s="102" t="s">
        <v>119</v>
      </c>
      <c r="B126" s="102"/>
      <c r="C126" s="103" t="s">
        <v>95</v>
      </c>
      <c r="D126" s="103"/>
      <c r="E126" s="20"/>
      <c r="F126" s="3"/>
      <c r="G126" s="4"/>
      <c r="H126" s="4"/>
      <c r="I126" s="46"/>
      <c r="J126" s="46"/>
      <c r="K126" s="4"/>
      <c r="L126" s="4"/>
      <c r="M126" s="73"/>
    </row>
    <row r="127" spans="1:13" ht="12.75">
      <c r="A127" s="104" t="s">
        <v>51</v>
      </c>
      <c r="B127" s="104"/>
      <c r="C127" s="20" t="s">
        <v>99</v>
      </c>
      <c r="D127" s="20" t="s">
        <v>86</v>
      </c>
      <c r="E127" s="20"/>
      <c r="F127" s="3"/>
      <c r="G127" s="4"/>
      <c r="H127" s="4"/>
      <c r="I127" s="45"/>
      <c r="J127" s="43"/>
      <c r="K127" s="4"/>
      <c r="L127" s="4"/>
      <c r="M127" s="73"/>
    </row>
    <row r="128" spans="1:13" ht="12.75">
      <c r="A128" s="102" t="s">
        <v>54</v>
      </c>
      <c r="B128" s="102"/>
      <c r="C128" s="103" t="s">
        <v>92</v>
      </c>
      <c r="D128" s="103"/>
      <c r="E128" s="20"/>
      <c r="F128" s="3"/>
      <c r="G128" s="4">
        <v>4</v>
      </c>
      <c r="H128" s="4">
        <v>4</v>
      </c>
      <c r="I128" s="46">
        <v>4</v>
      </c>
      <c r="J128" s="46"/>
      <c r="K128" s="4">
        <v>4</v>
      </c>
      <c r="L128" s="4">
        <v>4</v>
      </c>
      <c r="M128" s="73">
        <f>SUM(G128:L128)</f>
        <v>20</v>
      </c>
    </row>
    <row r="129" spans="1:13" ht="12.75">
      <c r="A129" s="102" t="s">
        <v>55</v>
      </c>
      <c r="B129" s="102"/>
      <c r="C129" s="103" t="s">
        <v>100</v>
      </c>
      <c r="D129" s="103"/>
      <c r="E129" s="20"/>
      <c r="F129" s="3"/>
      <c r="G129" s="4"/>
      <c r="H129" s="4"/>
      <c r="I129" s="45"/>
      <c r="J129" s="43"/>
      <c r="K129" s="4"/>
      <c r="L129" s="4"/>
      <c r="M129" s="73">
        <f>SUM(G129:L129)</f>
        <v>0</v>
      </c>
    </row>
    <row r="130" spans="1:13" ht="12.75">
      <c r="A130" s="102" t="s">
        <v>101</v>
      </c>
      <c r="B130" s="102"/>
      <c r="C130" s="103" t="s">
        <v>92</v>
      </c>
      <c r="D130" s="103"/>
      <c r="E130" s="20"/>
      <c r="F130" s="3"/>
      <c r="G130" s="4">
        <v>4</v>
      </c>
      <c r="H130" s="4">
        <v>4</v>
      </c>
      <c r="I130" s="46">
        <v>4</v>
      </c>
      <c r="J130" s="46"/>
      <c r="K130" s="4">
        <v>4</v>
      </c>
      <c r="L130" s="4">
        <v>4</v>
      </c>
      <c r="M130" s="73">
        <f>SUM(G130:L130)</f>
        <v>20</v>
      </c>
    </row>
    <row r="131" spans="1:13" ht="12.75">
      <c r="A131" s="22"/>
      <c r="B131" s="3"/>
      <c r="C131" s="74" t="s">
        <v>126</v>
      </c>
      <c r="D131" s="3"/>
      <c r="E131" s="3"/>
      <c r="F131" s="3"/>
      <c r="G131" s="4">
        <f>G123+G126+G128+G130</f>
        <v>45</v>
      </c>
      <c r="H131" s="4">
        <f>H123+H126+H128+H130</f>
        <v>45</v>
      </c>
      <c r="I131" s="4">
        <v>45</v>
      </c>
      <c r="J131" s="4"/>
      <c r="K131" s="4">
        <f>K123+K126+K127+K128+K130</f>
        <v>45</v>
      </c>
      <c r="L131" s="4">
        <f>L123+L126+L127+L128+L130</f>
        <v>45</v>
      </c>
      <c r="M131" s="73">
        <f>SUM(G131:L131)</f>
        <v>225</v>
      </c>
    </row>
    <row r="132" spans="1:10" ht="12.75">
      <c r="A132" s="12"/>
      <c r="H132" s="23"/>
      <c r="I132" s="23"/>
      <c r="J132" s="23"/>
    </row>
    <row r="133" spans="1:10" ht="12.75">
      <c r="A133" s="12"/>
      <c r="H133" s="23"/>
      <c r="I133" s="23"/>
      <c r="J133" s="23"/>
    </row>
    <row r="134" spans="8:10" ht="12.75">
      <c r="H134" s="23"/>
      <c r="I134" s="23"/>
      <c r="J134" s="23"/>
    </row>
    <row r="135" spans="8:10" ht="12.75">
      <c r="H135" s="23"/>
      <c r="I135" s="23"/>
      <c r="J135" s="23"/>
    </row>
    <row r="136" spans="8:10" ht="12.75">
      <c r="H136" s="23"/>
      <c r="I136" s="23"/>
      <c r="J136" s="23"/>
    </row>
    <row r="137" spans="8:10" ht="12.75">
      <c r="H137" s="23"/>
      <c r="I137" s="23"/>
      <c r="J137" s="23"/>
    </row>
    <row r="138" spans="8:10" ht="12.75">
      <c r="H138" s="23"/>
      <c r="I138" s="23"/>
      <c r="J138" s="23"/>
    </row>
    <row r="139" spans="8:10" ht="12.75">
      <c r="H139" s="23"/>
      <c r="I139" s="23"/>
      <c r="J139" s="23"/>
    </row>
    <row r="140" spans="8:10" ht="12.75">
      <c r="H140" s="23"/>
      <c r="I140" s="23"/>
      <c r="J140" s="23"/>
    </row>
    <row r="141" spans="8:10" ht="12.75">
      <c r="H141" s="23"/>
      <c r="I141" s="23"/>
      <c r="J141" s="23"/>
    </row>
    <row r="142" spans="8:10" ht="12.75">
      <c r="H142" s="23"/>
      <c r="I142" s="23"/>
      <c r="J142" s="23"/>
    </row>
    <row r="143" spans="8:10" ht="12.75">
      <c r="H143" s="23"/>
      <c r="I143" s="23"/>
      <c r="J143" s="23"/>
    </row>
    <row r="144" spans="8:10" ht="12.75">
      <c r="H144" s="23"/>
      <c r="I144" s="23"/>
      <c r="J144" s="23"/>
    </row>
    <row r="145" spans="8:10" ht="12.75">
      <c r="H145" s="23"/>
      <c r="I145" s="23"/>
      <c r="J145" s="23"/>
    </row>
    <row r="146" spans="8:10" ht="12.75">
      <c r="H146" s="23"/>
      <c r="I146" s="23"/>
      <c r="J146" s="23"/>
    </row>
  </sheetData>
  <sheetProtection/>
  <mergeCells count="81">
    <mergeCell ref="A1:J1"/>
    <mergeCell ref="A2:B2"/>
    <mergeCell ref="A6:I6"/>
    <mergeCell ref="A59:J59"/>
    <mergeCell ref="A67:J67"/>
    <mergeCell ref="C2:I2"/>
    <mergeCell ref="A76:F77"/>
    <mergeCell ref="A78:F79"/>
    <mergeCell ref="A21:I21"/>
    <mergeCell ref="A24:I24"/>
    <mergeCell ref="A30:J30"/>
    <mergeCell ref="A55:J55"/>
    <mergeCell ref="A80:A91"/>
    <mergeCell ref="B80:C81"/>
    <mergeCell ref="D80:F80"/>
    <mergeCell ref="D81:F81"/>
    <mergeCell ref="B82:C82"/>
    <mergeCell ref="D82:F82"/>
    <mergeCell ref="B83:C83"/>
    <mergeCell ref="D83:F83"/>
    <mergeCell ref="B84:C84"/>
    <mergeCell ref="D84:F84"/>
    <mergeCell ref="B87:C87"/>
    <mergeCell ref="D87:F88"/>
    <mergeCell ref="B88:C88"/>
    <mergeCell ref="B89:C89"/>
    <mergeCell ref="D89:F89"/>
    <mergeCell ref="B85:C85"/>
    <mergeCell ref="D85:F85"/>
    <mergeCell ref="B86:C86"/>
    <mergeCell ref="D86:F86"/>
    <mergeCell ref="C97:D97"/>
    <mergeCell ref="C98:D98"/>
    <mergeCell ref="C99:D99"/>
    <mergeCell ref="C100:D100"/>
    <mergeCell ref="B90:C90"/>
    <mergeCell ref="D90:F90"/>
    <mergeCell ref="B91:C91"/>
    <mergeCell ref="D91:F91"/>
    <mergeCell ref="C101:D101"/>
    <mergeCell ref="C102:D102"/>
    <mergeCell ref="C103:D103"/>
    <mergeCell ref="C104:D104"/>
    <mergeCell ref="A93:F93"/>
    <mergeCell ref="A94:A113"/>
    <mergeCell ref="B94:B95"/>
    <mergeCell ref="C94:F94"/>
    <mergeCell ref="C95:D95"/>
    <mergeCell ref="C96:D9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A119:A120"/>
    <mergeCell ref="A121:B121"/>
    <mergeCell ref="A122:B122"/>
    <mergeCell ref="C122:D122"/>
    <mergeCell ref="C113:F113"/>
    <mergeCell ref="A115:D115"/>
    <mergeCell ref="A116:D116"/>
    <mergeCell ref="A117:B118"/>
    <mergeCell ref="C117:D117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30:B130"/>
    <mergeCell ref="C130:D130"/>
    <mergeCell ref="A127:B127"/>
    <mergeCell ref="A128:B128"/>
    <mergeCell ref="C128:D128"/>
    <mergeCell ref="A129:B129"/>
    <mergeCell ref="C129:D129"/>
  </mergeCells>
  <printOptions/>
  <pageMargins left="0.51" right="0.2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FoM</cp:lastModifiedBy>
  <cp:lastPrinted>2013-09-03T23:40:45Z</cp:lastPrinted>
  <dcterms:created xsi:type="dcterms:W3CDTF">1996-10-08T23:32:33Z</dcterms:created>
  <dcterms:modified xsi:type="dcterms:W3CDTF">2013-09-03T23:41:12Z</dcterms:modified>
  <cp:category/>
  <cp:version/>
  <cp:contentType/>
  <cp:contentStatus/>
</cp:coreProperties>
</file>